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5" yWindow="-300" windowWidth="17400" windowHeight="12300" activeTab="2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 localSheetId="3">VV!#REF!</definedName>
    <definedName name="Dodavka0">'Soupis prací'!#REF!</definedName>
    <definedName name="HSV">Rekapitulace!$E$19</definedName>
    <definedName name="HSV0" localSheetId="3">VV!#REF!</definedName>
    <definedName name="HSV0">'Soupis prací'!#REF!</definedName>
    <definedName name="HZS">Rekapitulace!$I$19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Rekapitulace!$H$19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Rekapitulace!$A$1:$I$25</definedName>
    <definedName name="_xlnm.Print_Area" localSheetId="2">'Soupis prací'!$A$1:$G$65</definedName>
    <definedName name="_xlnm.Print_Area" localSheetId="3">VV!$A$1:$G$65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58" i="3" l="1"/>
  <c r="G49" i="3"/>
  <c r="G43" i="3"/>
  <c r="G44" i="3"/>
  <c r="G45" i="3"/>
  <c r="G46" i="3"/>
  <c r="G47" i="3"/>
  <c r="G48" i="3"/>
  <c r="E52" i="3"/>
  <c r="BE45" i="3"/>
  <c r="BD45" i="3"/>
  <c r="BC45" i="3"/>
  <c r="BB45" i="3"/>
  <c r="BA45" i="3"/>
  <c r="BE44" i="3"/>
  <c r="BD44" i="3"/>
  <c r="BC44" i="3"/>
  <c r="BA44" i="3"/>
  <c r="BB44" i="3"/>
  <c r="E52" i="4"/>
  <c r="G44" i="4"/>
  <c r="BB44" i="4" s="1"/>
  <c r="BE45" i="4"/>
  <c r="BD45" i="4"/>
  <c r="BC45" i="4"/>
  <c r="BA45" i="4"/>
  <c r="BB45" i="4"/>
  <c r="BE44" i="4"/>
  <c r="BD44" i="4"/>
  <c r="BC44" i="4"/>
  <c r="BA44" i="4"/>
  <c r="G42" i="4"/>
  <c r="G37" i="4"/>
  <c r="G29" i="4"/>
  <c r="G23" i="4"/>
  <c r="G22" i="4"/>
  <c r="G21" i="4"/>
  <c r="G19" i="4"/>
  <c r="G20" i="4"/>
  <c r="G43" i="4" l="1"/>
  <c r="G38" i="4"/>
  <c r="G30" i="4"/>
  <c r="F12" i="4" l="1"/>
  <c r="F11" i="4"/>
  <c r="F10" i="4"/>
  <c r="F9" i="4"/>
  <c r="G8" i="4"/>
  <c r="BA8" i="4" s="1"/>
  <c r="BA14" i="4" s="1"/>
  <c r="G9" i="4"/>
  <c r="BA9" i="4" s="1"/>
  <c r="G10" i="4"/>
  <c r="BA10" i="4" s="1"/>
  <c r="G11" i="4"/>
  <c r="BA11" i="4" s="1"/>
  <c r="G12" i="4"/>
  <c r="BA12" i="4" s="1"/>
  <c r="G16" i="4"/>
  <c r="G17" i="4" s="1"/>
  <c r="C65" i="4"/>
  <c r="BE64" i="4"/>
  <c r="BE65" i="4"/>
  <c r="BC64" i="4"/>
  <c r="BC65" i="4"/>
  <c r="BB64" i="4"/>
  <c r="BB65" i="4"/>
  <c r="BA64" i="4"/>
  <c r="BA65" i="4"/>
  <c r="G64" i="4"/>
  <c r="BD64" i="4"/>
  <c r="BD65" i="4" s="1"/>
  <c r="C62" i="4"/>
  <c r="BE61" i="4"/>
  <c r="BE62" i="4" s="1"/>
  <c r="BC61" i="4"/>
  <c r="BC62" i="4" s="1"/>
  <c r="BB61" i="4"/>
  <c r="BB62" i="4" s="1"/>
  <c r="BA61" i="4"/>
  <c r="BA62" i="4" s="1"/>
  <c r="G61" i="4"/>
  <c r="BD61" i="4" s="1"/>
  <c r="BD62" i="4" s="1"/>
  <c r="C59" i="4"/>
  <c r="BE57" i="4"/>
  <c r="BE59" i="4" s="1"/>
  <c r="BD57" i="4"/>
  <c r="BD59" i="4"/>
  <c r="BC57" i="4"/>
  <c r="BC59" i="4"/>
  <c r="BA57" i="4"/>
  <c r="BA59" i="4"/>
  <c r="G57" i="4"/>
  <c r="BB57" i="4" s="1"/>
  <c r="BB59" i="4" s="1"/>
  <c r="C55" i="4"/>
  <c r="BE54" i="4"/>
  <c r="BD54" i="4"/>
  <c r="BC54" i="4"/>
  <c r="BA54" i="4"/>
  <c r="G54" i="4"/>
  <c r="BB54" i="4" s="1"/>
  <c r="BE53" i="4"/>
  <c r="BD53" i="4"/>
  <c r="BC53" i="4"/>
  <c r="BA53" i="4"/>
  <c r="G53" i="4"/>
  <c r="BB53" i="4" s="1"/>
  <c r="BE52" i="4"/>
  <c r="BD52" i="4"/>
  <c r="BC52" i="4"/>
  <c r="BA52" i="4"/>
  <c r="G52" i="4"/>
  <c r="BB52" i="4"/>
  <c r="BE51" i="4"/>
  <c r="BD51" i="4"/>
  <c r="BD55" i="4" s="1"/>
  <c r="BC51" i="4"/>
  <c r="BC55" i="4" s="1"/>
  <c r="BA51" i="4"/>
  <c r="BA55" i="4" s="1"/>
  <c r="G51" i="4"/>
  <c r="G55" i="4" s="1"/>
  <c r="C49" i="4"/>
  <c r="BE48" i="4"/>
  <c r="BD48" i="4"/>
  <c r="BC48" i="4"/>
  <c r="BA48" i="4"/>
  <c r="G48" i="4"/>
  <c r="BB48" i="4" s="1"/>
  <c r="BE43" i="4"/>
  <c r="BD43" i="4"/>
  <c r="BC43" i="4"/>
  <c r="BA43" i="4"/>
  <c r="BB43" i="4"/>
  <c r="BE42" i="4"/>
  <c r="BD42" i="4"/>
  <c r="BC42" i="4"/>
  <c r="BA42" i="4"/>
  <c r="BB42" i="4"/>
  <c r="BE41" i="4"/>
  <c r="BD41" i="4"/>
  <c r="BD49" i="4" s="1"/>
  <c r="BC41" i="4"/>
  <c r="BA41" i="4"/>
  <c r="BA49" i="4" s="1"/>
  <c r="G41" i="4"/>
  <c r="G49" i="4" s="1"/>
  <c r="C39" i="4"/>
  <c r="BE38" i="4"/>
  <c r="BD38" i="4"/>
  <c r="BC38" i="4"/>
  <c r="BA38" i="4"/>
  <c r="BB38" i="4"/>
  <c r="BE37" i="4"/>
  <c r="BD37" i="4"/>
  <c r="BC37" i="4"/>
  <c r="BA37" i="4"/>
  <c r="BB37" i="4"/>
  <c r="BE36" i="4"/>
  <c r="BD36" i="4"/>
  <c r="BC36" i="4"/>
  <c r="BA36" i="4"/>
  <c r="BA39" i="4" s="1"/>
  <c r="G36" i="4"/>
  <c r="BB36" i="4" s="1"/>
  <c r="BB39" i="4" s="1"/>
  <c r="C34" i="4"/>
  <c r="BE33" i="4"/>
  <c r="BE34" i="4" s="1"/>
  <c r="BD33" i="4"/>
  <c r="BD34" i="4" s="1"/>
  <c r="BC33" i="4"/>
  <c r="BC34" i="4" s="1"/>
  <c r="BB33" i="4"/>
  <c r="BB34" i="4" s="1"/>
  <c r="G33" i="4"/>
  <c r="BA33" i="4" s="1"/>
  <c r="BA34" i="4" s="1"/>
  <c r="C31" i="4"/>
  <c r="BE30" i="4"/>
  <c r="BD30" i="4"/>
  <c r="BC30" i="4"/>
  <c r="BB30" i="4"/>
  <c r="BA30" i="4"/>
  <c r="BE29" i="4"/>
  <c r="BE31" i="4" s="1"/>
  <c r="BD29" i="4"/>
  <c r="BC29" i="4"/>
  <c r="BC31" i="4" s="1"/>
  <c r="BB29" i="4"/>
  <c r="G31" i="4"/>
  <c r="C27" i="4"/>
  <c r="BE26" i="4"/>
  <c r="BE27" i="4" s="1"/>
  <c r="BD26" i="4"/>
  <c r="BD27" i="4" s="1"/>
  <c r="BC26" i="4"/>
  <c r="BC27" i="4" s="1"/>
  <c r="BB26" i="4"/>
  <c r="BB27" i="4" s="1"/>
  <c r="G26" i="4"/>
  <c r="G27" i="4" s="1"/>
  <c r="C24" i="4"/>
  <c r="BE23" i="4"/>
  <c r="BD23" i="4"/>
  <c r="BC23" i="4"/>
  <c r="BB23" i="4"/>
  <c r="BA23" i="4"/>
  <c r="BE22" i="4"/>
  <c r="BD22" i="4"/>
  <c r="BC22" i="4"/>
  <c r="BB22" i="4"/>
  <c r="BA22" i="4"/>
  <c r="BE21" i="4"/>
  <c r="BD21" i="4"/>
  <c r="BC21" i="4"/>
  <c r="BB21" i="4"/>
  <c r="BA21" i="4"/>
  <c r="BE20" i="4"/>
  <c r="BD20" i="4"/>
  <c r="BC20" i="4"/>
  <c r="BB20" i="4"/>
  <c r="BA20" i="4"/>
  <c r="BE19" i="4"/>
  <c r="BD19" i="4"/>
  <c r="BC19" i="4"/>
  <c r="BB19" i="4"/>
  <c r="G24" i="4"/>
  <c r="C17" i="4"/>
  <c r="BE16" i="4"/>
  <c r="BE17" i="4" s="1"/>
  <c r="BD16" i="4"/>
  <c r="BD17" i="4" s="1"/>
  <c r="BC16" i="4"/>
  <c r="BC17" i="4" s="1"/>
  <c r="BB16" i="4"/>
  <c r="BB17" i="4" s="1"/>
  <c r="C14" i="4"/>
  <c r="BE13" i="4"/>
  <c r="BD13" i="4"/>
  <c r="BC13" i="4"/>
  <c r="BB13" i="4"/>
  <c r="G13" i="4"/>
  <c r="BA13" i="4" s="1"/>
  <c r="BE12" i="4"/>
  <c r="BD12" i="4"/>
  <c r="BC12" i="4"/>
  <c r="BB12" i="4"/>
  <c r="BE11" i="4"/>
  <c r="BD11" i="4"/>
  <c r="BC11" i="4"/>
  <c r="BB11" i="4"/>
  <c r="BE10" i="4"/>
  <c r="BD10" i="4"/>
  <c r="BC10" i="4"/>
  <c r="BB10" i="4"/>
  <c r="BE9" i="4"/>
  <c r="BD9" i="4"/>
  <c r="BC9" i="4"/>
  <c r="BB9" i="4"/>
  <c r="BE8" i="4"/>
  <c r="BD8" i="4"/>
  <c r="BC8" i="4"/>
  <c r="BB8" i="4"/>
  <c r="G14" i="4"/>
  <c r="C4" i="4"/>
  <c r="F3" i="4"/>
  <c r="C3" i="4"/>
  <c r="BD14" i="4"/>
  <c r="BE49" i="4"/>
  <c r="G39" i="4"/>
  <c r="G65" i="4"/>
  <c r="BA26" i="4"/>
  <c r="BA27" i="4" s="1"/>
  <c r="BE64" i="3"/>
  <c r="BE65" i="3" s="1"/>
  <c r="I18" i="2" s="1"/>
  <c r="BC64" i="3"/>
  <c r="BC65" i="3" s="1"/>
  <c r="G18" i="2" s="1"/>
  <c r="BB64" i="3"/>
  <c r="BB65" i="3" s="1"/>
  <c r="F18" i="2" s="1"/>
  <c r="BA64" i="3"/>
  <c r="BA65" i="3" s="1"/>
  <c r="E18" i="2" s="1"/>
  <c r="G64" i="3"/>
  <c r="BD64" i="3"/>
  <c r="BD65" i="3" s="1"/>
  <c r="H18" i="2" s="1"/>
  <c r="B18" i="2"/>
  <c r="A18" i="2"/>
  <c r="C65" i="3"/>
  <c r="BE61" i="3"/>
  <c r="BC61" i="3"/>
  <c r="BC62" i="3" s="1"/>
  <c r="G17" i="2" s="1"/>
  <c r="BB61" i="3"/>
  <c r="BB62" i="3" s="1"/>
  <c r="F17" i="2" s="1"/>
  <c r="BA61" i="3"/>
  <c r="BA62" i="3" s="1"/>
  <c r="E17" i="2" s="1"/>
  <c r="G61" i="3"/>
  <c r="BD61" i="3" s="1"/>
  <c r="BD62" i="3" s="1"/>
  <c r="H17" i="2" s="1"/>
  <c r="B17" i="2"/>
  <c r="A17" i="2"/>
  <c r="BE62" i="3"/>
  <c r="I17" i="2" s="1"/>
  <c r="C62" i="3"/>
  <c r="BE57" i="3"/>
  <c r="BD57" i="3"/>
  <c r="BD59" i="3" s="1"/>
  <c r="H16" i="2" s="1"/>
  <c r="BC57" i="3"/>
  <c r="BC59" i="3"/>
  <c r="G16" i="2" s="1"/>
  <c r="BA57" i="3"/>
  <c r="BA59" i="3" s="1"/>
  <c r="E16" i="2" s="1"/>
  <c r="G57" i="3"/>
  <c r="BB57" i="3" s="1"/>
  <c r="BB59" i="3" s="1"/>
  <c r="F16" i="2" s="1"/>
  <c r="B16" i="2"/>
  <c r="A16" i="2"/>
  <c r="BE59" i="3"/>
  <c r="I16" i="2" s="1"/>
  <c r="C59" i="3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D55" i="3"/>
  <c r="H15" i="2" s="1"/>
  <c r="BC51" i="3"/>
  <c r="BA51" i="3"/>
  <c r="BA55" i="3" s="1"/>
  <c r="E15" i="2" s="1"/>
  <c r="G51" i="3"/>
  <c r="BB51" i="3" s="1"/>
  <c r="B15" i="2"/>
  <c r="A15" i="2"/>
  <c r="BE55" i="3"/>
  <c r="I15" i="2" s="1"/>
  <c r="C55" i="3"/>
  <c r="BE48" i="3"/>
  <c r="BD48" i="3"/>
  <c r="BC48" i="3"/>
  <c r="BA48" i="3"/>
  <c r="BB48" i="3"/>
  <c r="BE43" i="3"/>
  <c r="BD43" i="3"/>
  <c r="BC43" i="3"/>
  <c r="BA43" i="3"/>
  <c r="BB43" i="3"/>
  <c r="BE42" i="3"/>
  <c r="BD42" i="3"/>
  <c r="BC42" i="3"/>
  <c r="BA42" i="3"/>
  <c r="G42" i="3"/>
  <c r="BB42" i="3" s="1"/>
  <c r="BE41" i="3"/>
  <c r="BD41" i="3"/>
  <c r="BD49" i="3" s="1"/>
  <c r="H14" i="2" s="1"/>
  <c r="BC41" i="3"/>
  <c r="BA41" i="3"/>
  <c r="BA49" i="3" s="1"/>
  <c r="E14" i="2" s="1"/>
  <c r="G41" i="3"/>
  <c r="BB41" i="3" s="1"/>
  <c r="B14" i="2"/>
  <c r="A14" i="2"/>
  <c r="BE49" i="3"/>
  <c r="I14" i="2" s="1"/>
  <c r="C49" i="3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D39" i="3" s="1"/>
  <c r="H13" i="2" s="1"/>
  <c r="BC36" i="3"/>
  <c r="BA36" i="3"/>
  <c r="BA39" i="3" s="1"/>
  <c r="E13" i="2" s="1"/>
  <c r="G36" i="3"/>
  <c r="BB36" i="3"/>
  <c r="B13" i="2"/>
  <c r="A13" i="2"/>
  <c r="BE39" i="3"/>
  <c r="I13" i="2"/>
  <c r="BC39" i="3"/>
  <c r="G13" i="2"/>
  <c r="C39" i="3"/>
  <c r="BE33" i="3"/>
  <c r="BD33" i="3"/>
  <c r="BD34" i="3" s="1"/>
  <c r="H12" i="2" s="1"/>
  <c r="BC33" i="3"/>
  <c r="BC34" i="3" s="1"/>
  <c r="G12" i="2" s="1"/>
  <c r="BB33" i="3"/>
  <c r="BB34" i="3" s="1"/>
  <c r="F12" i="2" s="1"/>
  <c r="G33" i="3"/>
  <c r="BA33" i="3" s="1"/>
  <c r="BA34" i="3" s="1"/>
  <c r="E12" i="2" s="1"/>
  <c r="B12" i="2"/>
  <c r="A12" i="2"/>
  <c r="BE34" i="3"/>
  <c r="I12" i="2" s="1"/>
  <c r="C34" i="3"/>
  <c r="BE30" i="3"/>
  <c r="BD30" i="3"/>
  <c r="BC30" i="3"/>
  <c r="BB30" i="3"/>
  <c r="G30" i="3"/>
  <c r="BA30" i="3"/>
  <c r="BE29" i="3"/>
  <c r="BD29" i="3"/>
  <c r="BC29" i="3"/>
  <c r="BB29" i="3"/>
  <c r="BB31" i="3" s="1"/>
  <c r="F11" i="2" s="1"/>
  <c r="G29" i="3"/>
  <c r="BA29" i="3"/>
  <c r="BA31" i="3" s="1"/>
  <c r="E11" i="2" s="1"/>
  <c r="B11" i="2"/>
  <c r="A11" i="2"/>
  <c r="BE31" i="3"/>
  <c r="I11" i="2"/>
  <c r="BC31" i="3"/>
  <c r="G11" i="2"/>
  <c r="C31" i="3"/>
  <c r="BE26" i="3"/>
  <c r="BD26" i="3"/>
  <c r="BD27" i="3" s="1"/>
  <c r="H10" i="2" s="1"/>
  <c r="BC26" i="3"/>
  <c r="BB26" i="3"/>
  <c r="BB27" i="3" s="1"/>
  <c r="F10" i="2" s="1"/>
  <c r="G26" i="3"/>
  <c r="BA26" i="3" s="1"/>
  <c r="BA27" i="3" s="1"/>
  <c r="E10" i="2" s="1"/>
  <c r="B10" i="2"/>
  <c r="A10" i="2"/>
  <c r="BE27" i="3"/>
  <c r="I10" i="2" s="1"/>
  <c r="BC27" i="3"/>
  <c r="G10" i="2" s="1"/>
  <c r="C27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E24" i="3" s="1"/>
  <c r="I9" i="2" s="1"/>
  <c r="BD19" i="3"/>
  <c r="BD24" i="3"/>
  <c r="H9" i="2" s="1"/>
  <c r="BC19" i="3"/>
  <c r="BB19" i="3"/>
  <c r="BB24" i="3" s="1"/>
  <c r="F9" i="2" s="1"/>
  <c r="G19" i="3"/>
  <c r="G24" i="3" s="1"/>
  <c r="B9" i="2"/>
  <c r="A9" i="2"/>
  <c r="BC24" i="3"/>
  <c r="G9" i="2" s="1"/>
  <c r="C24" i="3"/>
  <c r="BE16" i="3"/>
  <c r="BD16" i="3"/>
  <c r="BC16" i="3"/>
  <c r="BB16" i="3"/>
  <c r="G16" i="3"/>
  <c r="BA16" i="3" s="1"/>
  <c r="BA17" i="3" s="1"/>
  <c r="E8" i="2" s="1"/>
  <c r="B8" i="2"/>
  <c r="A8" i="2"/>
  <c r="BE17" i="3"/>
  <c r="I8" i="2" s="1"/>
  <c r="BD17" i="3"/>
  <c r="H8" i="2" s="1"/>
  <c r="BC17" i="3"/>
  <c r="G8" i="2" s="1"/>
  <c r="BB17" i="3"/>
  <c r="F8" i="2" s="1"/>
  <c r="G17" i="3"/>
  <c r="C17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4" i="3" s="1"/>
  <c r="H7" i="2" s="1"/>
  <c r="BC8" i="3"/>
  <c r="BB8" i="3"/>
  <c r="BB14" i="3" s="1"/>
  <c r="F7" i="2" s="1"/>
  <c r="G8" i="3"/>
  <c r="BA8" i="3" s="1"/>
  <c r="BA14" i="3" s="1"/>
  <c r="E7" i="2" s="1"/>
  <c r="B7" i="2"/>
  <c r="A7" i="2"/>
  <c r="BE14" i="3"/>
  <c r="I7" i="2" s="1"/>
  <c r="BC14" i="3"/>
  <c r="G7" i="2" s="1"/>
  <c r="C14" i="3"/>
  <c r="C4" i="3"/>
  <c r="F3" i="3"/>
  <c r="C3" i="3"/>
  <c r="G24" i="2"/>
  <c r="I24" i="2" s="1"/>
  <c r="H25" i="2" s="1"/>
  <c r="G22" i="1" s="1"/>
  <c r="G21" i="1" s="1"/>
  <c r="C2" i="2"/>
  <c r="C1" i="2"/>
  <c r="F31" i="1"/>
  <c r="G8" i="1"/>
  <c r="BD31" i="3"/>
  <c r="H11" i="2" s="1"/>
  <c r="BA19" i="3"/>
  <c r="G27" i="3"/>
  <c r="G31" i="3"/>
  <c r="G34" i="3"/>
  <c r="G39" i="3"/>
  <c r="G55" i="3"/>
  <c r="G62" i="3"/>
  <c r="G65" i="3"/>
  <c r="BB39" i="3" l="1"/>
  <c r="F13" i="2" s="1"/>
  <c r="BC55" i="3"/>
  <c r="G15" i="2" s="1"/>
  <c r="BC49" i="3"/>
  <c r="G14" i="2" s="1"/>
  <c r="G59" i="3"/>
  <c r="G14" i="3"/>
  <c r="BA24" i="3"/>
  <c r="E9" i="2" s="1"/>
  <c r="E19" i="2" s="1"/>
  <c r="C16" i="1" s="1"/>
  <c r="BB49" i="3"/>
  <c r="F14" i="2" s="1"/>
  <c r="BB55" i="3"/>
  <c r="F15" i="2" s="1"/>
  <c r="F19" i="2" s="1"/>
  <c r="C17" i="1" s="1"/>
  <c r="H19" i="2"/>
  <c r="C15" i="1" s="1"/>
  <c r="G19" i="2"/>
  <c r="C14" i="1" s="1"/>
  <c r="I19" i="2"/>
  <c r="C20" i="1" s="1"/>
  <c r="G59" i="4"/>
  <c r="BB51" i="4"/>
  <c r="BB55" i="4" s="1"/>
  <c r="G62" i="4"/>
  <c r="BB14" i="4"/>
  <c r="BB24" i="4"/>
  <c r="BD24" i="4"/>
  <c r="BE55" i="4"/>
  <c r="BB31" i="4"/>
  <c r="BD31" i="4"/>
  <c r="BC39" i="4"/>
  <c r="BE39" i="4"/>
  <c r="BC49" i="4"/>
  <c r="BD39" i="4"/>
  <c r="BA16" i="4"/>
  <c r="BA17" i="4" s="1"/>
  <c r="BC14" i="4"/>
  <c r="BE14" i="4"/>
  <c r="BC24" i="4"/>
  <c r="BE24" i="4"/>
  <c r="BB41" i="4"/>
  <c r="BB49" i="4" s="1"/>
  <c r="BA29" i="4"/>
  <c r="BA31" i="4" s="1"/>
  <c r="BA19" i="4"/>
  <c r="BA24" i="4" s="1"/>
  <c r="G34" i="4"/>
  <c r="C18" i="1" l="1"/>
  <c r="C21" i="1" s="1"/>
  <c r="C22" i="1" s="1"/>
  <c r="F32" i="1" s="1"/>
  <c r="F33" i="1"/>
  <c r="F34" i="1" s="1"/>
</calcChain>
</file>

<file path=xl/sharedStrings.xml><?xml version="1.0" encoding="utf-8"?>
<sst xmlns="http://schemas.openxmlformats.org/spreadsheetml/2006/main" count="436" uniqueCount="195">
  <si>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</si>
  <si>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</si>
  <si>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</si>
  <si>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</si>
  <si>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</si>
  <si>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</si>
  <si>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</si>
  <si>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</si>
  <si>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</si>
  <si>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</si>
  <si>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</si>
  <si>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</si>
  <si>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</si>
  <si>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</si>
  <si>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</si>
  <si>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</si>
  <si>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</si>
  <si>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</si>
  <si>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</si>
  <si>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</si>
  <si>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</si>
  <si>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</si>
  <si>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</si>
  <si>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</si>
  <si>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</si>
  <si>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</si>
  <si>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</si>
  <si>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</si>
  <si>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</si>
  <si>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</si>
  <si>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</si>
  <si>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</si>
  <si>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</si>
  <si>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</si>
  <si>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</si>
  <si>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</si>
  <si>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</si>
  <si>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</si>
  <si>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</si>
  <si>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</si>
  <si>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</si>
  <si>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</si>
  <si>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</si>
  <si>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</si>
  <si>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</si>
  <si>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</si>
  <si>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</si>
  <si>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</si>
  <si>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</si>
  <si>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</si>
  <si>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</si>
  <si>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</si>
  <si>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</si>
  <si>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</si>
  <si>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</si>
  <si>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</si>
  <si>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</si>
  <si>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</si>
  <si>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</si>
  <si>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</si>
  <si>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</si>
  <si>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</si>
  <si>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</si>
  <si>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</si>
  <si>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</si>
  <si>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</si>
  <si>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</si>
  <si>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</si>
  <si>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</si>
  <si>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</si>
  <si>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So-03-manipulační plocha s prostorem pro kontejner</t>
  </si>
  <si>
    <t>122 20-1101.R00</t>
  </si>
  <si>
    <t>m3</t>
  </si>
  <si>
    <t>131 20-1209.R00</t>
  </si>
  <si>
    <t xml:space="preserve">Příplatek za lepivost - hloubení zapaž.jam v hor.3 </t>
  </si>
  <si>
    <t>161 10-1101.R00</t>
  </si>
  <si>
    <t xml:space="preserve">Svislé přemístění výkopku z hor.1-4 do 2,5 m </t>
  </si>
  <si>
    <t>162 30-1101.R00</t>
  </si>
  <si>
    <t xml:space="preserve">Vodorovné přemístění výkopku z hor.1-4 do 500 m </t>
  </si>
  <si>
    <t>171 20-1101.R00</t>
  </si>
  <si>
    <t xml:space="preserve">Uložení sypaniny do násypů nezhutněných </t>
  </si>
  <si>
    <t>181 10-1101.R00</t>
  </si>
  <si>
    <t xml:space="preserve">Úprava pláně v zářezech v hor. 1-4, bez zhutnění </t>
  </si>
  <si>
    <t>m2</t>
  </si>
  <si>
    <t>2</t>
  </si>
  <si>
    <t>Základy,zvláštní zakládání</t>
  </si>
  <si>
    <t>275 31-3611.R00</t>
  </si>
  <si>
    <t>5</t>
  </si>
  <si>
    <t>Komunikace</t>
  </si>
  <si>
    <t>564 86-1111.R00</t>
  </si>
  <si>
    <t xml:space="preserve">Podklad ze štěrkodrti po zhutnění tloušťky 20 cm </t>
  </si>
  <si>
    <t>565 13-1121.R00</t>
  </si>
  <si>
    <t>567 12-3114.R00</t>
  </si>
  <si>
    <t xml:space="preserve">Podklad z kameniva zpev.cementem KZC 2 tl.15 cm </t>
  </si>
  <si>
    <t>573 21-1111.R00</t>
  </si>
  <si>
    <t xml:space="preserve">Postřik živičný spojovací z asfaltu 0,5-0,7 kg/m2 </t>
  </si>
  <si>
    <t>577 11-2124.R00</t>
  </si>
  <si>
    <t xml:space="preserve">Beton asf. ACO 11+ (ABS I), modifik. nad 3 m, 5 cm </t>
  </si>
  <si>
    <t>94</t>
  </si>
  <si>
    <t>Lešení a stavební výtahy</t>
  </si>
  <si>
    <t>941 95-5002.R00</t>
  </si>
  <si>
    <t>95</t>
  </si>
  <si>
    <t>Dokončovací kce na pozem.stav.</t>
  </si>
  <si>
    <t>952 90-1221.R00</t>
  </si>
  <si>
    <t xml:space="preserve">Vyčištění průmyslových budov a objektů výrobních </t>
  </si>
  <si>
    <t>953 98-1104.R00</t>
  </si>
  <si>
    <t xml:space="preserve">Chemické kotvy do betonu, hl. 125 mm, M 16, ampule </t>
  </si>
  <si>
    <t>kus</t>
  </si>
  <si>
    <t>99</t>
  </si>
  <si>
    <t>Staveništní přesun hmot</t>
  </si>
  <si>
    <t>998 22-5111.R00</t>
  </si>
  <si>
    <t xml:space="preserve">Přesun hmot, pozemní komunikace, kryt živičný </t>
  </si>
  <si>
    <t>t</t>
  </si>
  <si>
    <t>762</t>
  </si>
  <si>
    <t>Konstrukce tesařské</t>
  </si>
  <si>
    <t>762 10-0020.RAA</t>
  </si>
  <si>
    <t>762 34-1210.R00</t>
  </si>
  <si>
    <t xml:space="preserve">Montáž bednění střech rovných, prkna hrubá na sraz </t>
  </si>
  <si>
    <t>762 39-5000.R00</t>
  </si>
  <si>
    <t xml:space="preserve">Spojovací a ochranné prostředky pro střechy </t>
  </si>
  <si>
    <t>764</t>
  </si>
  <si>
    <t>Konstrukce klempířské</t>
  </si>
  <si>
    <t>764 35-2010.RA0</t>
  </si>
  <si>
    <t>m</t>
  </si>
  <si>
    <t>764 35-2010.RAB</t>
  </si>
  <si>
    <t>Žlab z Pz plechu podokapní půlkruhový rš 330 mm</t>
  </si>
  <si>
    <t>764 45-4010.RAB</t>
  </si>
  <si>
    <t>Odpadní trouby z Pz plechu kruhové průměru 100 mm</t>
  </si>
  <si>
    <t>998 76-4102.R00</t>
  </si>
  <si>
    <t xml:space="preserve">Přesun hmot pro klempířské konstr., výšky do 12 m </t>
  </si>
  <si>
    <t>767</t>
  </si>
  <si>
    <t>Konstrukce zámečnické</t>
  </si>
  <si>
    <t>767 99-5108.R00</t>
  </si>
  <si>
    <t>kg</t>
  </si>
  <si>
    <t>767 99-9105.RT0</t>
  </si>
  <si>
    <t xml:space="preserve">Žárové zinkování </t>
  </si>
  <si>
    <t xml:space="preserve">0cel konstrukční jakost 11373 </t>
  </si>
  <si>
    <t>998 76-7201.R00</t>
  </si>
  <si>
    <t xml:space="preserve">Přesun hmot pro zámečnické konstr., výšky do 6 m </t>
  </si>
  <si>
    <t>783</t>
  </si>
  <si>
    <t>Nátěry</t>
  </si>
  <si>
    <t>783 11-2110.R00</t>
  </si>
  <si>
    <t>M21</t>
  </si>
  <si>
    <t>Elektromontáže</t>
  </si>
  <si>
    <t>kpl</t>
  </si>
  <si>
    <t>M22</t>
  </si>
  <si>
    <t>Montáž sdělovací a zabezp.tech</t>
  </si>
  <si>
    <t>KOINVEST,s.r.o.</t>
  </si>
  <si>
    <t>Zařízení staveniště</t>
  </si>
  <si>
    <t>R1</t>
  </si>
  <si>
    <t>R2</t>
  </si>
  <si>
    <t>R3</t>
  </si>
  <si>
    <t>Žlab z Pz plechu podokapní půlkruhový,  PD výkr.č. 04</t>
  </si>
  <si>
    <t>Krov dřevěný, laťování, bednění celoplošné jednoduché laťování, lepenka A 330/H,  PD výkr.č. 05</t>
  </si>
  <si>
    <t>Podklad kamen. obal. asfaltem tř. 2 do 3 m,tl.5 cm, 2x            PD výkr.č. F.3.8</t>
  </si>
  <si>
    <t>Montáž kovových atypických konstrukcí nad 500 kg,             PD  výkr.č. 03, 06</t>
  </si>
  <si>
    <t xml:space="preserve">Elektromontáže </t>
  </si>
  <si>
    <t>Montáž sdělovací a zabezp. Techniky</t>
  </si>
  <si>
    <t xml:space="preserve">Odkopávky nezapažené v hor. 3 do 100 m3                          </t>
  </si>
  <si>
    <t>Beton základových patek prostý C 16/20 (B 20)                 PD výkr.č. 02, 04</t>
  </si>
  <si>
    <t xml:space="preserve">Nátěr olejový OK ''A'' dvojnásobný </t>
  </si>
  <si>
    <t xml:space="preserve">Lešení lehké pomocné, výška podlahy do 1,9 m </t>
  </si>
  <si>
    <t>Výpočty</t>
  </si>
  <si>
    <t xml:space="preserve">Odkopávky nezapažené v hor. 3 do 100 m3                        </t>
  </si>
  <si>
    <t xml:space="preserve">Montáž kovových atypických konstrukcí nad 500 kg,             </t>
  </si>
  <si>
    <t>Žlab z Pz plechu podokapní půlkruhový</t>
  </si>
  <si>
    <t>Krov dřevěný, laťování, bednění celoplošné jednoduché laťování, lepenka A 330/H</t>
  </si>
  <si>
    <t xml:space="preserve">Beton základových patek prostý C 16/20 (B 20)               </t>
  </si>
  <si>
    <t xml:space="preserve">Podklad kamen. obal. asfaltem tř. 2 do 3 m,tl.5 cm, 2x            </t>
  </si>
  <si>
    <t>PD výkr.č. F.3.05</t>
  </si>
  <si>
    <t xml:space="preserve">  (0,8x0,8x1,0)x8 PD v.č. 3.02,03</t>
  </si>
  <si>
    <t>(31,2x30,6-5,1x6,9-6,5x12,9-13,2x2,5) PD výkr.č. F.3.8</t>
  </si>
  <si>
    <t xml:space="preserve"> (0,7x0,7x1,75)x8 PD výkr.č. 02     </t>
  </si>
  <si>
    <t>2x802,68</t>
  </si>
  <si>
    <t>PD výkr.č. F.3.02,06</t>
  </si>
  <si>
    <t>(3,42x17,54)x2 PD výkr.č. F.3.05</t>
  </si>
  <si>
    <t>(18,45x2) PD výkr.č.  F.3.04, F.3.05</t>
  </si>
  <si>
    <t>(4,2x4) PD výkr.č.  F.3.04, F.3.05</t>
  </si>
  <si>
    <t>764 90-52.01.R00</t>
  </si>
  <si>
    <t xml:space="preserve">Krytina z trapézového plechu tl. 0,6mm s výškou vlny 50mm, sklon do 26° </t>
  </si>
  <si>
    <t>764 39-3291.R00</t>
  </si>
  <si>
    <t>Hřeben z trapézového plechu montáž                         PD F.2 výkr.č.02</t>
  </si>
  <si>
    <t>553-50605</t>
  </si>
  <si>
    <t>Hřeben z trapézového plechu dodávka                        PD F.2 výkr.č.02</t>
  </si>
  <si>
    <t>spc</t>
  </si>
  <si>
    <t>Spojovací materiál</t>
  </si>
  <si>
    <t>(2843,23+5*1,2x5,55) PD  výkr.č. 03, 04</t>
  </si>
  <si>
    <t>2876,53x1,06 PD  výkr.č. 03, 04</t>
  </si>
  <si>
    <t>783 29-1002.R00</t>
  </si>
  <si>
    <t>Nátěr asfaltový kovových k-cí</t>
  </si>
  <si>
    <t>(3,25x8) PD  výkr.č. 03, 04</t>
  </si>
  <si>
    <t>(0,72x0,5x8) PD  výkr.č. 03, 04</t>
  </si>
  <si>
    <t>(43x2) PD výkr.č. F.3.03,04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</si>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</sst>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name val="Arial CE"/>
      <family val="2"/>
      <charset val="238"/>
    </font>
    <font>
      <sz val="8"/>
      <name val="Arial CE"/>
      <charset val="238"/>
    </font>
    <font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2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165" fontId="20" fillId="0" borderId="35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167" fontId="0" fillId="0" borderId="15" xfId="0" applyNumberFormat="1" applyBorder="1"/>
    <xf numFmtId="167" fontId="0" fillId="0" borderId="0" xfId="0" applyNumberFormat="1" applyBorder="1"/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4" fontId="17" fillId="0" borderId="6" xfId="1" applyNumberFormat="1" applyFont="1" applyFill="1" applyBorder="1"/>
    <xf numFmtId="4" fontId="9" fillId="0" borderId="52" xfId="1" applyNumberFormat="1" applyFill="1" applyBorder="1" applyAlignment="1">
      <alignment horizontal="right"/>
    </xf>
    <xf numFmtId="4" fontId="5" fillId="0" borderId="52" xfId="1" applyNumberFormat="1" applyFont="1" applyFill="1" applyBorder="1"/>
    <xf numFmtId="0" fontId="9" fillId="0" borderId="65" xfId="1" applyNumberFormat="1" applyFill="1" applyBorder="1" applyAlignment="1">
      <alignment horizontal="right"/>
    </xf>
    <xf numFmtId="0" fontId="9" fillId="0" borderId="65" xfId="1" applyNumberFormat="1" applyFill="1" applyBorder="1"/>
    <xf numFmtId="0" fontId="9" fillId="0" borderId="9" xfId="1" applyNumberFormat="1" applyFill="1" applyBorder="1" applyAlignment="1"/>
    <xf numFmtId="4" fontId="17" fillId="0" borderId="6" xfId="1" applyNumberFormat="1" applyFont="1" applyFill="1" applyBorder="1" applyAlignment="1"/>
    <xf numFmtId="4" fontId="5" fillId="0" borderId="50" xfId="1" applyNumberFormat="1" applyFont="1" applyFill="1" applyBorder="1" applyAlignment="1"/>
    <xf numFmtId="0" fontId="22" fillId="0" borderId="52" xfId="1" applyNumberFormat="1" applyFont="1" applyFill="1" applyBorder="1" applyAlignment="1">
      <alignment horizontal="left"/>
    </xf>
    <xf numFmtId="0" fontId="22" fillId="0" borderId="13" xfId="1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2" fillId="2" borderId="64" xfId="1" applyFont="1" applyFill="1" applyBorder="1" applyAlignment="1">
      <alignment shrinkToFit="1"/>
    </xf>
    <xf numFmtId="0" fontId="0" fillId="2" borderId="42" xfId="0" applyFill="1" applyBorder="1" applyAlignment="1">
      <alignment shrinkToFit="1"/>
    </xf>
    <xf numFmtId="0" fontId="0" fillId="2" borderId="63" xfId="0" applyFill="1" applyBorder="1" applyAlignment="1">
      <alignment shrinkToFit="1"/>
    </xf>
    <xf numFmtId="0" fontId="22" fillId="0" borderId="13" xfId="1" applyNumberFormat="1" applyFont="1" applyFill="1" applyBorder="1" applyAlignment="1">
      <alignment horizontal="left"/>
    </xf>
    <xf numFmtId="0" fontId="22" fillId="0" borderId="11" xfId="1" applyNumberFormat="1" applyFont="1" applyFill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2" fillId="0" borderId="58" xfId="1" applyNumberFormat="1" applyFont="1" applyFill="1" applyBorder="1" applyAlignment="1">
      <alignment horizontal="left"/>
    </xf>
    <xf numFmtId="0" fontId="22" fillId="0" borderId="9" xfId="0" applyFont="1" applyFill="1" applyBorder="1" applyAlignment="1">
      <alignment horizontal="left"/>
    </xf>
    <xf numFmtId="0" fontId="9" fillId="0" borderId="0" xfId="1" applyNumberFormat="1" applyFill="1"/>
    <xf numFmtId="0" fontId="16" fillId="0" borderId="0" xfId="1" applyFont="1" applyFill="1"/>
    <xf numFmtId="0" fontId="22" fillId="0" borderId="6" xfId="0" applyFont="1" applyFill="1" applyBorder="1" applyAlignment="1">
      <alignment horizontal="left"/>
    </xf>
    <xf numFmtId="0" fontId="22" fillId="0" borderId="13" xfId="1" applyNumberFormat="1" applyFont="1" applyFill="1" applyBorder="1" applyAlignment="1">
      <alignment horizontal="left" wrapText="1"/>
    </xf>
    <xf numFmtId="0" fontId="22" fillId="0" borderId="6" xfId="0" applyFont="1" applyFill="1" applyBorder="1" applyAlignment="1">
      <alignment horizontal="left" wrapText="1"/>
    </xf>
    <xf numFmtId="3" fontId="9" fillId="0" borderId="0" xfId="1" applyNumberFormat="1" applyFill="1"/>
    <xf numFmtId="0" fontId="22" fillId="0" borderId="6" xfId="1" applyNumberFormat="1" applyFont="1" applyFill="1" applyBorder="1" applyAlignment="1">
      <alignment horizontal="left"/>
    </xf>
    <xf numFmtId="4" fontId="22" fillId="0" borderId="13" xfId="1" applyNumberFormat="1" applyFont="1" applyFill="1" applyBorder="1" applyAlignment="1">
      <alignment horizontal="right"/>
    </xf>
    <xf numFmtId="0" fontId="22" fillId="0" borderId="50" xfId="0" applyFont="1" applyFill="1" applyBorder="1" applyAlignment="1">
      <alignment horizontal="left"/>
    </xf>
    <xf numFmtId="0" fontId="22" fillId="0" borderId="6" xfId="0" applyFont="1" applyFill="1" applyBorder="1" applyAlignment="1">
      <alignment horizontal="left"/>
    </xf>
    <xf numFmtId="0" fontId="9" fillId="0" borderId="0" xfId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4" sqref="G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8225271</v>
      </c>
    </row>
    <row r="4" spans="1:57" ht="12.95" customHeight="1" x14ac:dyDescent="0.2">
      <c r="A4" s="7"/>
      <c r="B4" s="8"/>
      <c r="C4" s="163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7"/>
      <c r="D7" s="18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7" t="s">
        <v>69</v>
      </c>
      <c r="D8" s="18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9" t="s">
        <v>147</v>
      </c>
      <c r="F11" s="190"/>
      <c r="G11" s="19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1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1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2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1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2">
        <f>ROUND(PRODUCT(F32,C33/100),0)</f>
        <v>0</v>
      </c>
      <c r="G33" s="27"/>
    </row>
    <row r="34" spans="1:8" s="63" customFormat="1" ht="19.5" customHeight="1" thickBot="1" x14ac:dyDescent="0.3">
      <c r="A34" s="59" t="s">
        <v>42</v>
      </c>
      <c r="B34" s="60"/>
      <c r="C34" s="60"/>
      <c r="D34" s="60"/>
      <c r="E34" s="61"/>
      <c r="F34" s="162">
        <f>ROUND(SUM(F30:F33),0)</f>
        <v>0</v>
      </c>
      <c r="G34" s="62"/>
    </row>
    <row r="36" spans="1:8" x14ac:dyDescent="0.2">
      <c r="A36" s="64" t="s">
        <v>43</v>
      </c>
      <c r="B36" s="64"/>
      <c r="C36" s="64"/>
      <c r="D36" s="64"/>
      <c r="E36" s="64"/>
      <c r="F36" s="64"/>
      <c r="G36" s="64"/>
      <c r="H36" t="s">
        <v>4</v>
      </c>
    </row>
    <row r="37" spans="1:8" ht="14.25" customHeight="1" x14ac:dyDescent="0.2">
      <c r="A37" s="64"/>
      <c r="B37" s="192"/>
      <c r="C37" s="192"/>
      <c r="D37" s="192"/>
      <c r="E37" s="192"/>
      <c r="F37" s="192"/>
      <c r="G37" s="192"/>
      <c r="H37" t="s">
        <v>4</v>
      </c>
    </row>
    <row r="38" spans="1:8" ht="12.75" customHeight="1" x14ac:dyDescent="0.2">
      <c r="A38" s="65"/>
      <c r="B38" s="192"/>
      <c r="C38" s="192"/>
      <c r="D38" s="192"/>
      <c r="E38" s="192"/>
      <c r="F38" s="192"/>
      <c r="G38" s="192"/>
      <c r="H38" t="s">
        <v>4</v>
      </c>
    </row>
    <row r="39" spans="1:8" x14ac:dyDescent="0.2">
      <c r="A39" s="65"/>
      <c r="B39" s="192"/>
      <c r="C39" s="192"/>
      <c r="D39" s="192"/>
      <c r="E39" s="192"/>
      <c r="F39" s="192"/>
      <c r="G39" s="192"/>
      <c r="H39" t="s">
        <v>4</v>
      </c>
    </row>
    <row r="40" spans="1:8" x14ac:dyDescent="0.2">
      <c r="A40" s="65"/>
      <c r="B40" s="192"/>
      <c r="C40" s="192"/>
      <c r="D40" s="192"/>
      <c r="E40" s="192"/>
      <c r="F40" s="192"/>
      <c r="G40" s="192"/>
      <c r="H40" t="s">
        <v>4</v>
      </c>
    </row>
    <row r="41" spans="1:8" x14ac:dyDescent="0.2">
      <c r="A41" s="65"/>
      <c r="B41" s="192"/>
      <c r="C41" s="192"/>
      <c r="D41" s="192"/>
      <c r="E41" s="192"/>
      <c r="F41" s="192"/>
      <c r="G41" s="192"/>
      <c r="H41" t="s">
        <v>4</v>
      </c>
    </row>
    <row r="42" spans="1:8" x14ac:dyDescent="0.2">
      <c r="A42" s="65"/>
      <c r="B42" s="192"/>
      <c r="C42" s="192"/>
      <c r="D42" s="192"/>
      <c r="E42" s="192"/>
      <c r="F42" s="192"/>
      <c r="G42" s="192"/>
      <c r="H42" t="s">
        <v>4</v>
      </c>
    </row>
    <row r="43" spans="1:8" x14ac:dyDescent="0.2">
      <c r="A43" s="65"/>
      <c r="B43" s="192"/>
      <c r="C43" s="192"/>
      <c r="D43" s="192"/>
      <c r="E43" s="192"/>
      <c r="F43" s="192"/>
      <c r="G43" s="192"/>
      <c r="H43" t="s">
        <v>4</v>
      </c>
    </row>
    <row r="44" spans="1:8" x14ac:dyDescent="0.2">
      <c r="A44" s="65"/>
      <c r="B44" s="192"/>
      <c r="C44" s="192"/>
      <c r="D44" s="192"/>
      <c r="E44" s="192"/>
      <c r="F44" s="192"/>
      <c r="G44" s="192"/>
      <c r="H44" t="s">
        <v>4</v>
      </c>
    </row>
    <row r="45" spans="1:8" ht="3" customHeight="1" x14ac:dyDescent="0.2">
      <c r="A45" s="65"/>
      <c r="B45" s="192"/>
      <c r="C45" s="192"/>
      <c r="D45" s="192"/>
      <c r="E45" s="192"/>
      <c r="F45" s="192"/>
      <c r="G45" s="192"/>
      <c r="H45" t="s">
        <v>4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21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J24" sqref="J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3" t="s">
        <v>5</v>
      </c>
      <c r="B1" s="194"/>
      <c r="C1" s="66" t="str">
        <f>CONCATENATE(cislostavby," ",nazevstavby)</f>
        <v xml:space="preserve"> Sběrný dvůr odpadu - Jedovnice, Stavba</v>
      </c>
      <c r="D1" s="67"/>
      <c r="E1" s="68"/>
      <c r="F1" s="67"/>
      <c r="G1" s="69"/>
      <c r="H1" s="70"/>
      <c r="I1" s="71"/>
    </row>
    <row r="2" spans="1:9" ht="13.5" thickBot="1" x14ac:dyDescent="0.25">
      <c r="A2" s="195" t="s">
        <v>1</v>
      </c>
      <c r="B2" s="196"/>
      <c r="C2" s="72" t="str">
        <f>CONCATENATE(cisloobjektu," ",nazevobjektu)</f>
        <v xml:space="preserve"> So-03-manipulační plocha s prostorem pro kontejner</v>
      </c>
      <c r="D2" s="73"/>
      <c r="E2" s="74"/>
      <c r="F2" s="73"/>
      <c r="G2" s="197"/>
      <c r="H2" s="197"/>
      <c r="I2" s="198"/>
    </row>
    <row r="3" spans="1:9" ht="13.5" thickTop="1" x14ac:dyDescent="0.2">
      <c r="F3" s="11"/>
    </row>
    <row r="4" spans="1:9" ht="19.5" customHeight="1" x14ac:dyDescent="0.25">
      <c r="A4" s="75" t="s">
        <v>44</v>
      </c>
      <c r="B4" s="1"/>
      <c r="C4" s="1"/>
      <c r="D4" s="1"/>
      <c r="E4" s="76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7"/>
      <c r="B6" s="78" t="s">
        <v>45</v>
      </c>
      <c r="C6" s="78"/>
      <c r="D6" s="79"/>
      <c r="E6" s="80" t="s">
        <v>46</v>
      </c>
      <c r="F6" s="81" t="s">
        <v>47</v>
      </c>
      <c r="G6" s="81" t="s">
        <v>48</v>
      </c>
      <c r="H6" s="81" t="s">
        <v>49</v>
      </c>
      <c r="I6" s="82" t="s">
        <v>27</v>
      </c>
    </row>
    <row r="7" spans="1:9" s="11" customFormat="1" x14ac:dyDescent="0.2">
      <c r="A7" s="158" t="str">
        <f>'Soupis prací'!B7</f>
        <v>1</v>
      </c>
      <c r="B7" s="83" t="str">
        <f>'Soupis prací'!C7</f>
        <v>Zemní práce</v>
      </c>
      <c r="C7" s="84"/>
      <c r="D7" s="85"/>
      <c r="E7" s="159">
        <f>'Soupis prací'!BA14</f>
        <v>0</v>
      </c>
      <c r="F7" s="160">
        <f>'Soupis prací'!BB14</f>
        <v>0</v>
      </c>
      <c r="G7" s="160">
        <f>'Soupis prací'!BC14</f>
        <v>0</v>
      </c>
      <c r="H7" s="160">
        <f>'Soupis prací'!BD14</f>
        <v>0</v>
      </c>
      <c r="I7" s="161">
        <f>'Soupis prací'!BE14</f>
        <v>0</v>
      </c>
    </row>
    <row r="8" spans="1:9" s="11" customFormat="1" x14ac:dyDescent="0.2">
      <c r="A8" s="158" t="str">
        <f>'Soupis prací'!B15</f>
        <v>2</v>
      </c>
      <c r="B8" s="83" t="str">
        <f>'Soupis prací'!C15</f>
        <v>Základy,zvláštní zakládání</v>
      </c>
      <c r="C8" s="84"/>
      <c r="D8" s="85"/>
      <c r="E8" s="159">
        <f>'Soupis prací'!BA17</f>
        <v>0</v>
      </c>
      <c r="F8" s="160">
        <f>'Soupis prací'!BB17</f>
        <v>0</v>
      </c>
      <c r="G8" s="160">
        <f>'Soupis prací'!BC17</f>
        <v>0</v>
      </c>
      <c r="H8" s="160">
        <f>'Soupis prací'!BD17</f>
        <v>0</v>
      </c>
      <c r="I8" s="161">
        <f>'Soupis prací'!BE17</f>
        <v>0</v>
      </c>
    </row>
    <row r="9" spans="1:9" s="11" customFormat="1" x14ac:dyDescent="0.2">
      <c r="A9" s="158" t="str">
        <f>'Soupis prací'!B18</f>
        <v>5</v>
      </c>
      <c r="B9" s="83" t="str">
        <f>'Soupis prací'!C18</f>
        <v>Komunikace</v>
      </c>
      <c r="C9" s="84"/>
      <c r="D9" s="85"/>
      <c r="E9" s="159">
        <f>'Soupis prací'!BA24</f>
        <v>0</v>
      </c>
      <c r="F9" s="160">
        <f>'Soupis prací'!BB24</f>
        <v>0</v>
      </c>
      <c r="G9" s="160">
        <f>'Soupis prací'!BC24</f>
        <v>0</v>
      </c>
      <c r="H9" s="160">
        <f>'Soupis prací'!BD24</f>
        <v>0</v>
      </c>
      <c r="I9" s="161">
        <f>'Soupis prací'!BE24</f>
        <v>0</v>
      </c>
    </row>
    <row r="10" spans="1:9" s="11" customFormat="1" x14ac:dyDescent="0.2">
      <c r="A10" s="158" t="str">
        <f>'Soupis prací'!B25</f>
        <v>94</v>
      </c>
      <c r="B10" s="83" t="str">
        <f>'Soupis prací'!C25</f>
        <v>Lešení a stavební výtahy</v>
      </c>
      <c r="C10" s="84"/>
      <c r="D10" s="85"/>
      <c r="E10" s="159">
        <f>'Soupis prací'!BA27</f>
        <v>0</v>
      </c>
      <c r="F10" s="160">
        <f>'Soupis prací'!BB27</f>
        <v>0</v>
      </c>
      <c r="G10" s="160">
        <f>'Soupis prací'!BC27</f>
        <v>0</v>
      </c>
      <c r="H10" s="160">
        <f>'Soupis prací'!BD27</f>
        <v>0</v>
      </c>
      <c r="I10" s="161">
        <f>'Soupis prací'!BE27</f>
        <v>0</v>
      </c>
    </row>
    <row r="11" spans="1:9" s="11" customFormat="1" x14ac:dyDescent="0.2">
      <c r="A11" s="158" t="str">
        <f>'Soupis prací'!B28</f>
        <v>95</v>
      </c>
      <c r="B11" s="83" t="str">
        <f>'Soupis prací'!C28</f>
        <v>Dokončovací kce na pozem.stav.</v>
      </c>
      <c r="C11" s="84"/>
      <c r="D11" s="85"/>
      <c r="E11" s="159">
        <f>'Soupis prací'!BA31</f>
        <v>0</v>
      </c>
      <c r="F11" s="160">
        <f>'Soupis prací'!BB31</f>
        <v>0</v>
      </c>
      <c r="G11" s="160">
        <f>'Soupis prací'!BC31</f>
        <v>0</v>
      </c>
      <c r="H11" s="160">
        <f>'Soupis prací'!BD31</f>
        <v>0</v>
      </c>
      <c r="I11" s="161">
        <f>'Soupis prací'!BE31</f>
        <v>0</v>
      </c>
    </row>
    <row r="12" spans="1:9" s="11" customFormat="1" x14ac:dyDescent="0.2">
      <c r="A12" s="158" t="str">
        <f>'Soupis prací'!B32</f>
        <v>99</v>
      </c>
      <c r="B12" s="83" t="str">
        <f>'Soupis prací'!C32</f>
        <v>Staveništní přesun hmot</v>
      </c>
      <c r="C12" s="84"/>
      <c r="D12" s="85"/>
      <c r="E12" s="159">
        <f>'Soupis prací'!BA34</f>
        <v>0</v>
      </c>
      <c r="F12" s="160">
        <f>'Soupis prací'!BB34</f>
        <v>0</v>
      </c>
      <c r="G12" s="160">
        <f>'Soupis prací'!BC34</f>
        <v>0</v>
      </c>
      <c r="H12" s="160">
        <f>'Soupis prací'!BD34</f>
        <v>0</v>
      </c>
      <c r="I12" s="161">
        <f>'Soupis prací'!BE34</f>
        <v>0</v>
      </c>
    </row>
    <row r="13" spans="1:9" s="11" customFormat="1" x14ac:dyDescent="0.2">
      <c r="A13" s="158" t="str">
        <f>'Soupis prací'!B35</f>
        <v>762</v>
      </c>
      <c r="B13" s="83" t="str">
        <f>'Soupis prací'!C35</f>
        <v>Konstrukce tesařské</v>
      </c>
      <c r="C13" s="84"/>
      <c r="D13" s="85"/>
      <c r="E13" s="159">
        <f>'Soupis prací'!BA39</f>
        <v>0</v>
      </c>
      <c r="F13" s="160">
        <f>'Soupis prací'!BB39</f>
        <v>0</v>
      </c>
      <c r="G13" s="160">
        <f>'Soupis prací'!BC39</f>
        <v>0</v>
      </c>
      <c r="H13" s="160">
        <f>'Soupis prací'!BD39</f>
        <v>0</v>
      </c>
      <c r="I13" s="161">
        <f>'Soupis prací'!BE39</f>
        <v>0</v>
      </c>
    </row>
    <row r="14" spans="1:9" s="11" customFormat="1" x14ac:dyDescent="0.2">
      <c r="A14" s="158" t="str">
        <f>'Soupis prací'!B40</f>
        <v>764</v>
      </c>
      <c r="B14" s="83" t="str">
        <f>'Soupis prací'!C40</f>
        <v>Konstrukce klempířské</v>
      </c>
      <c r="C14" s="84"/>
      <c r="D14" s="85"/>
      <c r="E14" s="159">
        <f>'Soupis prací'!BA49</f>
        <v>0</v>
      </c>
      <c r="F14" s="160">
        <f>'Soupis prací'!BB49</f>
        <v>0</v>
      </c>
      <c r="G14" s="160">
        <f>'Soupis prací'!BC49</f>
        <v>0</v>
      </c>
      <c r="H14" s="160">
        <f>'Soupis prací'!BD49</f>
        <v>0</v>
      </c>
      <c r="I14" s="161">
        <f>'Soupis prací'!BE49</f>
        <v>0</v>
      </c>
    </row>
    <row r="15" spans="1:9" s="11" customFormat="1" x14ac:dyDescent="0.2">
      <c r="A15" s="158" t="str">
        <f>'Soupis prací'!B50</f>
        <v>767</v>
      </c>
      <c r="B15" s="83" t="str">
        <f>'Soupis prací'!C50</f>
        <v>Konstrukce zámečnické</v>
      </c>
      <c r="C15" s="84"/>
      <c r="D15" s="85"/>
      <c r="E15" s="159">
        <f>'Soupis prací'!BA55</f>
        <v>0</v>
      </c>
      <c r="F15" s="160">
        <f>'Soupis prací'!BB55</f>
        <v>0</v>
      </c>
      <c r="G15" s="160">
        <f>'Soupis prací'!BC55</f>
        <v>0</v>
      </c>
      <c r="H15" s="160">
        <f>'Soupis prací'!BD55</f>
        <v>0</v>
      </c>
      <c r="I15" s="161">
        <f>'Soupis prací'!BE55</f>
        <v>0</v>
      </c>
    </row>
    <row r="16" spans="1:9" s="11" customFormat="1" x14ac:dyDescent="0.2">
      <c r="A16" s="158" t="str">
        <f>'Soupis prací'!B56</f>
        <v>783</v>
      </c>
      <c r="B16" s="83" t="str">
        <f>'Soupis prací'!C56</f>
        <v>Nátěry</v>
      </c>
      <c r="C16" s="84"/>
      <c r="D16" s="85"/>
      <c r="E16" s="159">
        <f>'Soupis prací'!BA59</f>
        <v>0</v>
      </c>
      <c r="F16" s="160">
        <f>'Soupis prací'!BB59</f>
        <v>0</v>
      </c>
      <c r="G16" s="160">
        <f>'Soupis prací'!BC59</f>
        <v>0</v>
      </c>
      <c r="H16" s="160">
        <f>'Soupis prací'!BD59</f>
        <v>0</v>
      </c>
      <c r="I16" s="161">
        <f>'Soupis prací'!BE59</f>
        <v>0</v>
      </c>
    </row>
    <row r="17" spans="1:57" s="11" customFormat="1" x14ac:dyDescent="0.2">
      <c r="A17" s="158" t="str">
        <f>'Soupis prací'!B60</f>
        <v>M21</v>
      </c>
      <c r="B17" s="83" t="str">
        <f>'Soupis prací'!C60</f>
        <v>Elektromontáže</v>
      </c>
      <c r="C17" s="84"/>
      <c r="D17" s="85"/>
      <c r="E17" s="159">
        <f>'Soupis prací'!BA62</f>
        <v>0</v>
      </c>
      <c r="F17" s="160">
        <f>'Soupis prací'!BB62</f>
        <v>0</v>
      </c>
      <c r="G17" s="160">
        <f>'Soupis prací'!BC62</f>
        <v>0</v>
      </c>
      <c r="H17" s="160">
        <f>'Soupis prací'!BD62</f>
        <v>0</v>
      </c>
      <c r="I17" s="161">
        <f>'Soupis prací'!BE62</f>
        <v>0</v>
      </c>
    </row>
    <row r="18" spans="1:57" s="11" customFormat="1" ht="13.5" thickBot="1" x14ac:dyDescent="0.25">
      <c r="A18" s="158" t="str">
        <f>'Soupis prací'!B63</f>
        <v>M22</v>
      </c>
      <c r="B18" s="83" t="str">
        <f>'Soupis prací'!C63</f>
        <v>Montáž sdělovací a zabezp.tech</v>
      </c>
      <c r="C18" s="84"/>
      <c r="D18" s="85"/>
      <c r="E18" s="159">
        <f>'Soupis prací'!BA65</f>
        <v>0</v>
      </c>
      <c r="F18" s="160">
        <f>'Soupis prací'!BB65</f>
        <v>0</v>
      </c>
      <c r="G18" s="160">
        <f>'Soupis prací'!BC65</f>
        <v>0</v>
      </c>
      <c r="H18" s="160">
        <f>'Soupis prací'!BD65</f>
        <v>0</v>
      </c>
      <c r="I18" s="161">
        <f>'Soupis prací'!BE65</f>
        <v>0</v>
      </c>
    </row>
    <row r="19" spans="1:57" s="91" customFormat="1" ht="13.5" thickBot="1" x14ac:dyDescent="0.25">
      <c r="A19" s="86"/>
      <c r="B19" s="78" t="s">
        <v>50</v>
      </c>
      <c r="C19" s="78"/>
      <c r="D19" s="87"/>
      <c r="E19" s="88">
        <f>SUM(E7:E18)</f>
        <v>0</v>
      </c>
      <c r="F19" s="89">
        <f>SUM(F7:F18)</f>
        <v>0</v>
      </c>
      <c r="G19" s="89">
        <f>SUM(G7:G18)</f>
        <v>0</v>
      </c>
      <c r="H19" s="89">
        <f>SUM(H7:H18)</f>
        <v>0</v>
      </c>
      <c r="I19" s="90">
        <f>SUM(I7:I18)</f>
        <v>0</v>
      </c>
    </row>
    <row r="20" spans="1:57" x14ac:dyDescent="0.2">
      <c r="A20" s="84"/>
      <c r="B20" s="84"/>
      <c r="C20" s="84"/>
      <c r="D20" s="84"/>
      <c r="E20" s="84"/>
      <c r="F20" s="84"/>
      <c r="G20" s="84"/>
      <c r="H20" s="84"/>
      <c r="I20" s="84"/>
    </row>
    <row r="21" spans="1:57" ht="19.5" customHeight="1" x14ac:dyDescent="0.25">
      <c r="A21" s="92" t="s">
        <v>51</v>
      </c>
      <c r="B21" s="92"/>
      <c r="C21" s="92"/>
      <c r="D21" s="92"/>
      <c r="E21" s="92"/>
      <c r="F21" s="92"/>
      <c r="G21" s="93"/>
      <c r="H21" s="92"/>
      <c r="I21" s="92"/>
      <c r="BA21" s="30"/>
      <c r="BB21" s="30"/>
      <c r="BC21" s="30"/>
      <c r="BD21" s="30"/>
      <c r="BE21" s="30"/>
    </row>
    <row r="22" spans="1:57" ht="13.5" thickBot="1" x14ac:dyDescent="0.25">
      <c r="A22" s="94"/>
      <c r="B22" s="94"/>
      <c r="C22" s="94"/>
      <c r="D22" s="94"/>
      <c r="E22" s="94"/>
      <c r="F22" s="94"/>
      <c r="G22" s="94"/>
      <c r="H22" s="94"/>
      <c r="I22" s="94"/>
    </row>
    <row r="23" spans="1:57" x14ac:dyDescent="0.2">
      <c r="A23" s="95" t="s">
        <v>52</v>
      </c>
      <c r="B23" s="96"/>
      <c r="C23" s="96"/>
      <c r="D23" s="97"/>
      <c r="E23" s="98" t="s">
        <v>53</v>
      </c>
      <c r="F23" s="99" t="s">
        <v>54</v>
      </c>
      <c r="G23" s="100" t="s">
        <v>55</v>
      </c>
      <c r="H23" s="101"/>
      <c r="I23" s="102" t="s">
        <v>53</v>
      </c>
    </row>
    <row r="24" spans="1:57" x14ac:dyDescent="0.2">
      <c r="A24" s="103"/>
      <c r="B24" s="104" t="s">
        <v>148</v>
      </c>
      <c r="C24" s="104"/>
      <c r="D24" s="105"/>
      <c r="E24" s="106"/>
      <c r="F24" s="107"/>
      <c r="G24" s="108">
        <f>CHOOSE(BA24+1,HSV+PSV,HSV+PSV+Mont,HSV+PSV+Dodavka+Mont,HSV,PSV,Mont,Dodavka,Mont+Dodavka,0)</f>
        <v>0</v>
      </c>
      <c r="H24" s="109"/>
      <c r="I24" s="110">
        <f>VRNproc*VRNzakl</f>
        <v>0</v>
      </c>
      <c r="BA24">
        <v>8</v>
      </c>
    </row>
    <row r="25" spans="1:57" ht="13.5" thickBot="1" x14ac:dyDescent="0.25">
      <c r="A25" s="111"/>
      <c r="B25" s="112" t="s">
        <v>56</v>
      </c>
      <c r="C25" s="113"/>
      <c r="D25" s="114"/>
      <c r="E25" s="115"/>
      <c r="F25" s="116"/>
      <c r="G25" s="116"/>
      <c r="H25" s="199">
        <f>SUM(I24:I24)</f>
        <v>0</v>
      </c>
      <c r="I25" s="200"/>
    </row>
    <row r="26" spans="1:57" x14ac:dyDescent="0.2">
      <c r="A26" s="94"/>
      <c r="B26" s="94"/>
      <c r="C26" s="94"/>
      <c r="D26" s="94"/>
      <c r="E26" s="94"/>
      <c r="F26" s="94"/>
      <c r="G26" s="94"/>
      <c r="H26" s="94"/>
      <c r="I26" s="94"/>
    </row>
    <row r="27" spans="1:57" x14ac:dyDescent="0.2">
      <c r="B27" s="91"/>
      <c r="F27" s="117"/>
      <c r="G27" s="118"/>
      <c r="H27" s="118"/>
      <c r="I27" s="119"/>
    </row>
    <row r="28" spans="1:57" x14ac:dyDescent="0.2">
      <c r="F28" s="117"/>
      <c r="G28" s="118"/>
      <c r="H28" s="118"/>
      <c r="I28" s="119"/>
    </row>
    <row r="29" spans="1:57" x14ac:dyDescent="0.2">
      <c r="F29" s="117"/>
      <c r="G29" s="118"/>
      <c r="H29" s="118"/>
      <c r="I29" s="119"/>
    </row>
    <row r="30" spans="1:57" x14ac:dyDescent="0.2">
      <c r="F30" s="117"/>
      <c r="G30" s="118"/>
      <c r="H30" s="118"/>
      <c r="I30" s="119"/>
    </row>
    <row r="31" spans="1:57" x14ac:dyDescent="0.2">
      <c r="F31" s="117"/>
      <c r="G31" s="118"/>
      <c r="H31" s="118"/>
      <c r="I31" s="119"/>
    </row>
    <row r="32" spans="1:57" x14ac:dyDescent="0.2">
      <c r="F32" s="117"/>
      <c r="G32" s="118"/>
      <c r="H32" s="118"/>
      <c r="I32" s="119"/>
    </row>
    <row r="33" spans="6:9" x14ac:dyDescent="0.2">
      <c r="F33" s="117"/>
      <c r="G33" s="118"/>
      <c r="H33" s="118"/>
      <c r="I33" s="119"/>
    </row>
    <row r="34" spans="6:9" x14ac:dyDescent="0.2">
      <c r="F34" s="117"/>
      <c r="G34" s="118"/>
      <c r="H34" s="118"/>
      <c r="I34" s="119"/>
    </row>
    <row r="35" spans="6:9" x14ac:dyDescent="0.2">
      <c r="F35" s="117"/>
      <c r="G35" s="118"/>
      <c r="H35" s="118"/>
      <c r="I35" s="119"/>
    </row>
    <row r="36" spans="6:9" x14ac:dyDescent="0.2">
      <c r="F36" s="117"/>
      <c r="G36" s="118"/>
      <c r="H36" s="118"/>
      <c r="I36" s="119"/>
    </row>
    <row r="37" spans="6:9" x14ac:dyDescent="0.2">
      <c r="F37" s="117"/>
      <c r="G37" s="118"/>
      <c r="H37" s="118"/>
      <c r="I37" s="119"/>
    </row>
    <row r="38" spans="6:9" x14ac:dyDescent="0.2">
      <c r="F38" s="117"/>
      <c r="G38" s="118"/>
      <c r="H38" s="118"/>
      <c r="I38" s="119"/>
    </row>
    <row r="39" spans="6:9" x14ac:dyDescent="0.2">
      <c r="F39" s="117"/>
      <c r="G39" s="118"/>
      <c r="H39" s="118"/>
      <c r="I39" s="119"/>
    </row>
    <row r="40" spans="6:9" x14ac:dyDescent="0.2">
      <c r="F40" s="117"/>
      <c r="G40" s="118"/>
      <c r="H40" s="118"/>
      <c r="I40" s="119"/>
    </row>
    <row r="41" spans="6:9" x14ac:dyDescent="0.2">
      <c r="F41" s="117"/>
      <c r="G41" s="118"/>
      <c r="H41" s="118"/>
      <c r="I41" s="119"/>
    </row>
    <row r="42" spans="6:9" x14ac:dyDescent="0.2">
      <c r="F42" s="117"/>
      <c r="G42" s="118"/>
      <c r="H42" s="118"/>
      <c r="I42" s="119"/>
    </row>
    <row r="43" spans="6:9" x14ac:dyDescent="0.2">
      <c r="F43" s="117"/>
      <c r="G43" s="118"/>
      <c r="H43" s="118"/>
      <c r="I43" s="119"/>
    </row>
    <row r="44" spans="6:9" x14ac:dyDescent="0.2">
      <c r="F44" s="117"/>
      <c r="G44" s="118"/>
      <c r="H44" s="118"/>
      <c r="I44" s="119"/>
    </row>
    <row r="45" spans="6:9" x14ac:dyDescent="0.2">
      <c r="F45" s="117"/>
      <c r="G45" s="118"/>
      <c r="H45" s="118"/>
      <c r="I45" s="119"/>
    </row>
    <row r="46" spans="6:9" x14ac:dyDescent="0.2">
      <c r="F46" s="117"/>
      <c r="G46" s="118"/>
      <c r="H46" s="118"/>
      <c r="I46" s="119"/>
    </row>
    <row r="47" spans="6:9" x14ac:dyDescent="0.2">
      <c r="F47" s="117"/>
      <c r="G47" s="118"/>
      <c r="H47" s="118"/>
      <c r="I47" s="119"/>
    </row>
    <row r="48" spans="6:9" x14ac:dyDescent="0.2">
      <c r="F48" s="117"/>
      <c r="G48" s="118"/>
      <c r="H48" s="118"/>
      <c r="I48" s="119"/>
    </row>
    <row r="49" spans="6:9" x14ac:dyDescent="0.2">
      <c r="F49" s="117"/>
      <c r="G49" s="118"/>
      <c r="H49" s="118"/>
      <c r="I49" s="119"/>
    </row>
    <row r="50" spans="6:9" x14ac:dyDescent="0.2">
      <c r="F50" s="117"/>
      <c r="G50" s="118"/>
      <c r="H50" s="118"/>
      <c r="I50" s="119"/>
    </row>
    <row r="51" spans="6:9" x14ac:dyDescent="0.2">
      <c r="F51" s="117"/>
      <c r="G51" s="118"/>
      <c r="H51" s="118"/>
      <c r="I51" s="119"/>
    </row>
    <row r="52" spans="6:9" x14ac:dyDescent="0.2">
      <c r="F52" s="117"/>
      <c r="G52" s="118"/>
      <c r="H52" s="118"/>
      <c r="I52" s="119"/>
    </row>
    <row r="53" spans="6:9" x14ac:dyDescent="0.2">
      <c r="F53" s="117"/>
      <c r="G53" s="118"/>
      <c r="H53" s="118"/>
      <c r="I53" s="119"/>
    </row>
    <row r="54" spans="6:9" x14ac:dyDescent="0.2">
      <c r="F54" s="117"/>
      <c r="G54" s="118"/>
      <c r="H54" s="118"/>
      <c r="I54" s="119"/>
    </row>
    <row r="55" spans="6:9" x14ac:dyDescent="0.2">
      <c r="F55" s="117"/>
      <c r="G55" s="118"/>
      <c r="H55" s="118"/>
      <c r="I55" s="119"/>
    </row>
    <row r="56" spans="6:9" x14ac:dyDescent="0.2">
      <c r="F56" s="117"/>
      <c r="G56" s="118"/>
      <c r="H56" s="118"/>
      <c r="I56" s="119"/>
    </row>
    <row r="57" spans="6:9" x14ac:dyDescent="0.2">
      <c r="F57" s="117"/>
      <c r="G57" s="118"/>
      <c r="H57" s="118"/>
      <c r="I57" s="119"/>
    </row>
    <row r="58" spans="6:9" x14ac:dyDescent="0.2">
      <c r="F58" s="117"/>
      <c r="G58" s="118"/>
      <c r="H58" s="118"/>
      <c r="I58" s="119"/>
    </row>
    <row r="59" spans="6:9" x14ac:dyDescent="0.2">
      <c r="F59" s="117"/>
      <c r="G59" s="118"/>
      <c r="H59" s="118"/>
      <c r="I59" s="119"/>
    </row>
    <row r="60" spans="6:9" x14ac:dyDescent="0.2">
      <c r="F60" s="117"/>
      <c r="G60" s="118"/>
      <c r="H60" s="118"/>
      <c r="I60" s="119"/>
    </row>
    <row r="61" spans="6:9" x14ac:dyDescent="0.2">
      <c r="F61" s="117"/>
      <c r="G61" s="118"/>
      <c r="H61" s="118"/>
      <c r="I61" s="119"/>
    </row>
    <row r="62" spans="6:9" x14ac:dyDescent="0.2">
      <c r="F62" s="117"/>
      <c r="G62" s="118"/>
      <c r="H62" s="118"/>
      <c r="I62" s="119"/>
    </row>
    <row r="63" spans="6:9" x14ac:dyDescent="0.2">
      <c r="F63" s="117"/>
      <c r="G63" s="118"/>
      <c r="H63" s="118"/>
      <c r="I63" s="119"/>
    </row>
    <row r="64" spans="6:9" x14ac:dyDescent="0.2">
      <c r="F64" s="117"/>
      <c r="G64" s="118"/>
      <c r="H64" s="118"/>
      <c r="I64" s="119"/>
    </row>
    <row r="65" spans="6:9" x14ac:dyDescent="0.2">
      <c r="F65" s="117"/>
      <c r="G65" s="118"/>
      <c r="H65" s="118"/>
      <c r="I65" s="119"/>
    </row>
    <row r="66" spans="6:9" x14ac:dyDescent="0.2">
      <c r="F66" s="117"/>
      <c r="G66" s="118"/>
      <c r="H66" s="118"/>
      <c r="I66" s="119"/>
    </row>
    <row r="67" spans="6:9" x14ac:dyDescent="0.2">
      <c r="F67" s="117"/>
      <c r="G67" s="118"/>
      <c r="H67" s="118"/>
      <c r="I67" s="119"/>
    </row>
    <row r="68" spans="6:9" x14ac:dyDescent="0.2">
      <c r="F68" s="117"/>
      <c r="G68" s="118"/>
      <c r="H68" s="118"/>
      <c r="I68" s="119"/>
    </row>
    <row r="69" spans="6:9" x14ac:dyDescent="0.2">
      <c r="F69" s="117"/>
      <c r="G69" s="118"/>
      <c r="H69" s="118"/>
      <c r="I69" s="119"/>
    </row>
    <row r="70" spans="6:9" x14ac:dyDescent="0.2">
      <c r="F70" s="117"/>
      <c r="G70" s="118"/>
      <c r="H70" s="118"/>
      <c r="I70" s="119"/>
    </row>
    <row r="71" spans="6:9" x14ac:dyDescent="0.2">
      <c r="F71" s="117"/>
      <c r="G71" s="118"/>
      <c r="H71" s="118"/>
      <c r="I71" s="119"/>
    </row>
    <row r="72" spans="6:9" x14ac:dyDescent="0.2">
      <c r="F72" s="117"/>
      <c r="G72" s="118"/>
      <c r="H72" s="118"/>
      <c r="I72" s="119"/>
    </row>
    <row r="73" spans="6:9" x14ac:dyDescent="0.2">
      <c r="F73" s="117"/>
      <c r="G73" s="118"/>
      <c r="H73" s="118"/>
      <c r="I73" s="119"/>
    </row>
    <row r="74" spans="6:9" x14ac:dyDescent="0.2">
      <c r="F74" s="117"/>
      <c r="G74" s="118"/>
      <c r="H74" s="118"/>
      <c r="I74" s="119"/>
    </row>
    <row r="75" spans="6:9" x14ac:dyDescent="0.2">
      <c r="F75" s="117"/>
      <c r="G75" s="118"/>
      <c r="H75" s="118"/>
      <c r="I75" s="119"/>
    </row>
    <row r="76" spans="6:9" x14ac:dyDescent="0.2">
      <c r="F76" s="117"/>
      <c r="G76" s="118"/>
      <c r="H76" s="118"/>
      <c r="I76" s="119"/>
    </row>
  </sheetData>
  <mergeCells count="4">
    <mergeCell ref="A1:B1"/>
    <mergeCell ref="A2:B2"/>
    <mergeCell ref="G2:I2"/>
    <mergeCell ref="H25:I25"/>
  </mergeCells>
  <phoneticPr fontId="21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8"/>
  <sheetViews>
    <sheetView showGridLines="0" showZeros="0" tabSelected="1" zoomScaleNormal="100" workbookViewId="0">
      <selection activeCell="K22" sqref="K22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2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02" t="s">
        <v>5</v>
      </c>
      <c r="B3" s="203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04" t="s">
        <v>1</v>
      </c>
      <c r="B4" s="205"/>
      <c r="C4" s="206" t="str">
        <f>CONCATENATE(cisloobjektu," ",nazevobjektu)</f>
        <v xml:space="preserve"> So-03-manipulační plocha s prostorem pro kontejner</v>
      </c>
      <c r="D4" s="207"/>
      <c r="E4" s="207"/>
      <c r="F4" s="207"/>
      <c r="G4" s="208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130" t="s">
        <v>63</v>
      </c>
      <c r="G6" s="132" t="s">
        <v>64</v>
      </c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73"/>
      <c r="F7" s="137"/>
      <c r="G7" s="138"/>
      <c r="H7" s="215"/>
      <c r="I7" s="215"/>
      <c r="O7" s="216">
        <v>1</v>
      </c>
    </row>
    <row r="8" spans="1:104" s="121" customFormat="1" x14ac:dyDescent="0.2">
      <c r="A8" s="169">
        <v>1</v>
      </c>
      <c r="B8" s="170" t="s">
        <v>71</v>
      </c>
      <c r="C8" s="141" t="s">
        <v>158</v>
      </c>
      <c r="D8" s="142" t="s">
        <v>72</v>
      </c>
      <c r="E8" s="174">
        <v>5.12</v>
      </c>
      <c r="F8" s="143"/>
      <c r="G8" s="144">
        <f t="shared" ref="G8:G13" si="0">E8*F8</f>
        <v>0</v>
      </c>
      <c r="O8" s="216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 t="shared" ref="BA8:BA13" si="1">IF(AZ8=1,G8,0)</f>
        <v>0</v>
      </c>
      <c r="BB8" s="121">
        <f t="shared" ref="BB8:BB13" si="2">IF(AZ8=2,G8,0)</f>
        <v>0</v>
      </c>
      <c r="BC8" s="121">
        <f t="shared" ref="BC8:BC13" si="3">IF(AZ8=3,G8,0)</f>
        <v>0</v>
      </c>
      <c r="BD8" s="121">
        <f t="shared" ref="BD8:BD13" si="4">IF(AZ8=4,G8,0)</f>
        <v>0</v>
      </c>
      <c r="BE8" s="121">
        <f t="shared" ref="BE8:BE13" si="5">IF(AZ8=5,G8,0)</f>
        <v>0</v>
      </c>
      <c r="CZ8" s="121">
        <v>0</v>
      </c>
    </row>
    <row r="9" spans="1:104" s="121" customFormat="1" x14ac:dyDescent="0.2">
      <c r="A9" s="139">
        <v>2</v>
      </c>
      <c r="B9" s="140" t="s">
        <v>73</v>
      </c>
      <c r="C9" s="141" t="s">
        <v>74</v>
      </c>
      <c r="D9" s="142" t="s">
        <v>72</v>
      </c>
      <c r="E9" s="174">
        <v>5.12</v>
      </c>
      <c r="F9" s="143"/>
      <c r="G9" s="144">
        <f t="shared" si="0"/>
        <v>0</v>
      </c>
      <c r="O9" s="216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 t="shared" si="1"/>
        <v>0</v>
      </c>
      <c r="BB9" s="121">
        <f t="shared" si="2"/>
        <v>0</v>
      </c>
      <c r="BC9" s="121">
        <f t="shared" si="3"/>
        <v>0</v>
      </c>
      <c r="BD9" s="121">
        <f t="shared" si="4"/>
        <v>0</v>
      </c>
      <c r="BE9" s="121">
        <f t="shared" si="5"/>
        <v>0</v>
      </c>
      <c r="CZ9" s="121">
        <v>0</v>
      </c>
    </row>
    <row r="10" spans="1:104" s="121" customFormat="1" x14ac:dyDescent="0.2">
      <c r="A10" s="139">
        <v>3</v>
      </c>
      <c r="B10" s="140" t="s">
        <v>75</v>
      </c>
      <c r="C10" s="141" t="s">
        <v>76</v>
      </c>
      <c r="D10" s="142" t="s">
        <v>72</v>
      </c>
      <c r="E10" s="174">
        <v>5.12</v>
      </c>
      <c r="F10" s="143"/>
      <c r="G10" s="144">
        <f t="shared" si="0"/>
        <v>0</v>
      </c>
      <c r="O10" s="216">
        <v>2</v>
      </c>
      <c r="AA10" s="121">
        <v>12</v>
      </c>
      <c r="AB10" s="121">
        <v>0</v>
      </c>
      <c r="AC10" s="121">
        <v>3</v>
      </c>
      <c r="AZ10" s="121">
        <v>1</v>
      </c>
      <c r="BA10" s="121">
        <f t="shared" si="1"/>
        <v>0</v>
      </c>
      <c r="BB10" s="121">
        <f t="shared" si="2"/>
        <v>0</v>
      </c>
      <c r="BC10" s="121">
        <f t="shared" si="3"/>
        <v>0</v>
      </c>
      <c r="BD10" s="121">
        <f t="shared" si="4"/>
        <v>0</v>
      </c>
      <c r="BE10" s="121">
        <f t="shared" si="5"/>
        <v>0</v>
      </c>
      <c r="CZ10" s="121">
        <v>0</v>
      </c>
    </row>
    <row r="11" spans="1:104" s="121" customFormat="1" x14ac:dyDescent="0.2">
      <c r="A11" s="139">
        <v>4</v>
      </c>
      <c r="B11" s="140" t="s">
        <v>77</v>
      </c>
      <c r="C11" s="141" t="s">
        <v>78</v>
      </c>
      <c r="D11" s="142" t="s">
        <v>72</v>
      </c>
      <c r="E11" s="174">
        <v>5.12</v>
      </c>
      <c r="F11" s="143"/>
      <c r="G11" s="144">
        <f t="shared" si="0"/>
        <v>0</v>
      </c>
      <c r="O11" s="216">
        <v>2</v>
      </c>
      <c r="AA11" s="121">
        <v>12</v>
      </c>
      <c r="AB11" s="121">
        <v>0</v>
      </c>
      <c r="AC11" s="121">
        <v>4</v>
      </c>
      <c r="AZ11" s="121">
        <v>1</v>
      </c>
      <c r="BA11" s="121">
        <f t="shared" si="1"/>
        <v>0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s="121" customFormat="1" x14ac:dyDescent="0.2">
      <c r="A12" s="139">
        <v>5</v>
      </c>
      <c r="B12" s="140" t="s">
        <v>79</v>
      </c>
      <c r="C12" s="141" t="s">
        <v>80</v>
      </c>
      <c r="D12" s="142" t="s">
        <v>72</v>
      </c>
      <c r="E12" s="174">
        <v>5.12</v>
      </c>
      <c r="F12" s="143"/>
      <c r="G12" s="144">
        <f t="shared" si="0"/>
        <v>0</v>
      </c>
      <c r="O12" s="216">
        <v>2</v>
      </c>
      <c r="AA12" s="121">
        <v>12</v>
      </c>
      <c r="AB12" s="121">
        <v>0</v>
      </c>
      <c r="AC12" s="121">
        <v>5</v>
      </c>
      <c r="AZ12" s="121">
        <v>1</v>
      </c>
      <c r="BA12" s="121">
        <f t="shared" si="1"/>
        <v>0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Z12" s="121">
        <v>0</v>
      </c>
    </row>
    <row r="13" spans="1:104" s="121" customFormat="1" x14ac:dyDescent="0.2">
      <c r="A13" s="139">
        <v>6</v>
      </c>
      <c r="B13" s="140" t="s">
        <v>81</v>
      </c>
      <c r="C13" s="141" t="s">
        <v>82</v>
      </c>
      <c r="D13" s="142" t="s">
        <v>83</v>
      </c>
      <c r="E13" s="174">
        <v>802.68</v>
      </c>
      <c r="F13" s="143"/>
      <c r="G13" s="144">
        <f t="shared" si="0"/>
        <v>0</v>
      </c>
      <c r="O13" s="216">
        <v>2</v>
      </c>
      <c r="AA13" s="121">
        <v>12</v>
      </c>
      <c r="AB13" s="121">
        <v>0</v>
      </c>
      <c r="AC13" s="121">
        <v>6</v>
      </c>
      <c r="AZ13" s="121">
        <v>1</v>
      </c>
      <c r="BA13" s="121">
        <f t="shared" si="1"/>
        <v>0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</v>
      </c>
    </row>
    <row r="14" spans="1:104" s="121" customFormat="1" x14ac:dyDescent="0.2">
      <c r="A14" s="145"/>
      <c r="B14" s="146" t="s">
        <v>68</v>
      </c>
      <c r="C14" s="147" t="str">
        <f>CONCATENATE(B7," ",C7)</f>
        <v>1 Zemní práce</v>
      </c>
      <c r="D14" s="145"/>
      <c r="E14" s="175"/>
      <c r="F14" s="148"/>
      <c r="G14" s="149">
        <f>SUM(G7:G13)</f>
        <v>0</v>
      </c>
      <c r="O14" s="216">
        <v>4</v>
      </c>
      <c r="BA14" s="220">
        <f>SUM(BA7:BA13)</f>
        <v>0</v>
      </c>
      <c r="BB14" s="220">
        <f>SUM(BB7:BB13)</f>
        <v>0</v>
      </c>
      <c r="BC14" s="220">
        <f>SUM(BC7:BC13)</f>
        <v>0</v>
      </c>
      <c r="BD14" s="220">
        <f>SUM(BD7:BD13)</f>
        <v>0</v>
      </c>
      <c r="BE14" s="220">
        <f>SUM(BE7:BE13)</f>
        <v>0</v>
      </c>
    </row>
    <row r="15" spans="1:104" s="121" customFormat="1" x14ac:dyDescent="0.2">
      <c r="A15" s="133" t="s">
        <v>65</v>
      </c>
      <c r="B15" s="134" t="s">
        <v>84</v>
      </c>
      <c r="C15" s="135" t="s">
        <v>85</v>
      </c>
      <c r="D15" s="136"/>
      <c r="E15" s="173"/>
      <c r="F15" s="137"/>
      <c r="G15" s="138"/>
      <c r="H15" s="215"/>
      <c r="I15" s="215"/>
      <c r="O15" s="216">
        <v>1</v>
      </c>
    </row>
    <row r="16" spans="1:104" s="121" customFormat="1" ht="22.5" x14ac:dyDescent="0.2">
      <c r="A16" s="169">
        <v>7</v>
      </c>
      <c r="B16" s="170" t="s">
        <v>86</v>
      </c>
      <c r="C16" s="141" t="s">
        <v>159</v>
      </c>
      <c r="D16" s="142" t="s">
        <v>72</v>
      </c>
      <c r="E16" s="174">
        <v>6.86</v>
      </c>
      <c r="F16" s="143"/>
      <c r="G16" s="144">
        <f>E16*F16</f>
        <v>0</v>
      </c>
      <c r="O16" s="216">
        <v>2</v>
      </c>
      <c r="AA16" s="121">
        <v>12</v>
      </c>
      <c r="AB16" s="121">
        <v>0</v>
      </c>
      <c r="AC16" s="121">
        <v>7</v>
      </c>
      <c r="AZ16" s="121">
        <v>1</v>
      </c>
      <c r="BA16" s="121">
        <f>IF(AZ16=1,G16,0)</f>
        <v>0</v>
      </c>
      <c r="BB16" s="121">
        <f>IF(AZ16=2,G16,0)</f>
        <v>0</v>
      </c>
      <c r="BC16" s="121">
        <f>IF(AZ16=3,G16,0)</f>
        <v>0</v>
      </c>
      <c r="BD16" s="121">
        <f>IF(AZ16=4,G16,0)</f>
        <v>0</v>
      </c>
      <c r="BE16" s="121">
        <f>IF(AZ16=5,G16,0)</f>
        <v>0</v>
      </c>
      <c r="CZ16" s="121">
        <v>2.4169299999999998</v>
      </c>
    </row>
    <row r="17" spans="1:104" s="121" customFormat="1" x14ac:dyDescent="0.2">
      <c r="A17" s="145"/>
      <c r="B17" s="146" t="s">
        <v>68</v>
      </c>
      <c r="C17" s="147" t="str">
        <f>CONCATENATE(B15," ",C15)</f>
        <v>2 Základy,zvláštní zakládání</v>
      </c>
      <c r="D17" s="145"/>
      <c r="E17" s="175"/>
      <c r="F17" s="148"/>
      <c r="G17" s="149">
        <f>SUM(G15:G16)</f>
        <v>0</v>
      </c>
      <c r="O17" s="216">
        <v>4</v>
      </c>
      <c r="BA17" s="220">
        <f>SUM(BA15:BA16)</f>
        <v>0</v>
      </c>
      <c r="BB17" s="220">
        <f>SUM(BB15:BB16)</f>
        <v>0</v>
      </c>
      <c r="BC17" s="220">
        <f>SUM(BC15:BC16)</f>
        <v>0</v>
      </c>
      <c r="BD17" s="220">
        <f>SUM(BD15:BD16)</f>
        <v>0</v>
      </c>
      <c r="BE17" s="220">
        <f>SUM(BE15:BE16)</f>
        <v>0</v>
      </c>
    </row>
    <row r="18" spans="1:104" s="121" customFormat="1" x14ac:dyDescent="0.2">
      <c r="A18" s="133" t="s">
        <v>65</v>
      </c>
      <c r="B18" s="134" t="s">
        <v>87</v>
      </c>
      <c r="C18" s="135" t="s">
        <v>88</v>
      </c>
      <c r="D18" s="136"/>
      <c r="E18" s="173"/>
      <c r="F18" s="137"/>
      <c r="G18" s="138"/>
      <c r="H18" s="215"/>
      <c r="I18" s="215"/>
      <c r="O18" s="216">
        <v>1</v>
      </c>
    </row>
    <row r="19" spans="1:104" s="121" customFormat="1" x14ac:dyDescent="0.2">
      <c r="A19" s="139">
        <v>8</v>
      </c>
      <c r="B19" s="140" t="s">
        <v>89</v>
      </c>
      <c r="C19" s="141" t="s">
        <v>90</v>
      </c>
      <c r="D19" s="142" t="s">
        <v>83</v>
      </c>
      <c r="E19" s="174">
        <v>802.68</v>
      </c>
      <c r="F19" s="143"/>
      <c r="G19" s="144">
        <f>E19*F19</f>
        <v>0</v>
      </c>
      <c r="O19" s="216">
        <v>2</v>
      </c>
      <c r="AA19" s="121">
        <v>12</v>
      </c>
      <c r="AB19" s="121">
        <v>0</v>
      </c>
      <c r="AC19" s="121">
        <v>8</v>
      </c>
      <c r="AZ19" s="121">
        <v>1</v>
      </c>
      <c r="BA19" s="121">
        <f>IF(AZ19=1,G19,0)</f>
        <v>0</v>
      </c>
      <c r="BB19" s="121">
        <f>IF(AZ19=2,G19,0)</f>
        <v>0</v>
      </c>
      <c r="BC19" s="121">
        <f>IF(AZ19=3,G19,0)</f>
        <v>0</v>
      </c>
      <c r="BD19" s="121">
        <f>IF(AZ19=4,G19,0)</f>
        <v>0</v>
      </c>
      <c r="BE19" s="121">
        <f>IF(AZ19=5,G19,0)</f>
        <v>0</v>
      </c>
      <c r="CZ19" s="121">
        <v>0.37080000000000002</v>
      </c>
    </row>
    <row r="20" spans="1:104" s="121" customFormat="1" ht="22.5" x14ac:dyDescent="0.2">
      <c r="A20" s="169">
        <v>9</v>
      </c>
      <c r="B20" s="170" t="s">
        <v>91</v>
      </c>
      <c r="C20" s="141" t="s">
        <v>154</v>
      </c>
      <c r="D20" s="142" t="s">
        <v>83</v>
      </c>
      <c r="E20" s="174">
        <v>1605.36</v>
      </c>
      <c r="F20" s="143"/>
      <c r="G20" s="144">
        <f>E20*F20</f>
        <v>0</v>
      </c>
      <c r="O20" s="216">
        <v>2</v>
      </c>
      <c r="AA20" s="121">
        <v>12</v>
      </c>
      <c r="AB20" s="121">
        <v>0</v>
      </c>
      <c r="AC20" s="121">
        <v>9</v>
      </c>
      <c r="AZ20" s="121">
        <v>1</v>
      </c>
      <c r="BA20" s="121">
        <f>IF(AZ20=1,G20,0)</f>
        <v>0</v>
      </c>
      <c r="BB20" s="121">
        <f>IF(AZ20=2,G20,0)</f>
        <v>0</v>
      </c>
      <c r="BC20" s="121">
        <f>IF(AZ20=3,G20,0)</f>
        <v>0</v>
      </c>
      <c r="BD20" s="121">
        <f>IF(AZ20=4,G20,0)</f>
        <v>0</v>
      </c>
      <c r="BE20" s="121">
        <f>IF(AZ20=5,G20,0)</f>
        <v>0</v>
      </c>
      <c r="CZ20" s="121">
        <v>0.12923000000000001</v>
      </c>
    </row>
    <row r="21" spans="1:104" s="121" customFormat="1" x14ac:dyDescent="0.2">
      <c r="A21" s="139">
        <v>10</v>
      </c>
      <c r="B21" s="140" t="s">
        <v>92</v>
      </c>
      <c r="C21" s="141" t="s">
        <v>93</v>
      </c>
      <c r="D21" s="142" t="s">
        <v>83</v>
      </c>
      <c r="E21" s="174">
        <v>802.68</v>
      </c>
      <c r="F21" s="143"/>
      <c r="G21" s="144">
        <f>E21*F21</f>
        <v>0</v>
      </c>
      <c r="O21" s="216">
        <v>2</v>
      </c>
      <c r="AA21" s="121">
        <v>12</v>
      </c>
      <c r="AB21" s="121">
        <v>0</v>
      </c>
      <c r="AC21" s="121">
        <v>10</v>
      </c>
      <c r="AZ21" s="121">
        <v>1</v>
      </c>
      <c r="BA21" s="121">
        <f>IF(AZ21=1,G21,0)</f>
        <v>0</v>
      </c>
      <c r="BB21" s="121">
        <f>IF(AZ21=2,G21,0)</f>
        <v>0</v>
      </c>
      <c r="BC21" s="121">
        <f>IF(AZ21=3,G21,0)</f>
        <v>0</v>
      </c>
      <c r="BD21" s="121">
        <f>IF(AZ21=4,G21,0)</f>
        <v>0</v>
      </c>
      <c r="BE21" s="121">
        <f>IF(AZ21=5,G21,0)</f>
        <v>0</v>
      </c>
      <c r="CZ21" s="121">
        <v>0.38313999999999998</v>
      </c>
    </row>
    <row r="22" spans="1:104" s="121" customFormat="1" x14ac:dyDescent="0.2">
      <c r="A22" s="139">
        <v>11</v>
      </c>
      <c r="B22" s="140" t="s">
        <v>94</v>
      </c>
      <c r="C22" s="141" t="s">
        <v>95</v>
      </c>
      <c r="D22" s="142" t="s">
        <v>83</v>
      </c>
      <c r="E22" s="174">
        <v>802.68</v>
      </c>
      <c r="F22" s="143"/>
      <c r="G22" s="144">
        <f>E22*F22</f>
        <v>0</v>
      </c>
      <c r="O22" s="216">
        <v>2</v>
      </c>
      <c r="AA22" s="121">
        <v>12</v>
      </c>
      <c r="AB22" s="121">
        <v>0</v>
      </c>
      <c r="AC22" s="121">
        <v>11</v>
      </c>
      <c r="AZ22" s="121">
        <v>1</v>
      </c>
      <c r="BA22" s="121">
        <f>IF(AZ22=1,G22,0)</f>
        <v>0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6.0999999999999997E-4</v>
      </c>
    </row>
    <row r="23" spans="1:104" s="121" customFormat="1" x14ac:dyDescent="0.2">
      <c r="A23" s="139">
        <v>12</v>
      </c>
      <c r="B23" s="140" t="s">
        <v>96</v>
      </c>
      <c r="C23" s="141" t="s">
        <v>97</v>
      </c>
      <c r="D23" s="142" t="s">
        <v>83</v>
      </c>
      <c r="E23" s="174">
        <v>802.68</v>
      </c>
      <c r="F23" s="143"/>
      <c r="G23" s="144">
        <f>E23*F23</f>
        <v>0</v>
      </c>
      <c r="O23" s="216">
        <v>2</v>
      </c>
      <c r="AA23" s="121">
        <v>12</v>
      </c>
      <c r="AB23" s="121">
        <v>0</v>
      </c>
      <c r="AC23" s="121">
        <v>12</v>
      </c>
      <c r="AZ23" s="121">
        <v>1</v>
      </c>
      <c r="BA23" s="121">
        <f>IF(AZ23=1,G23,0)</f>
        <v>0</v>
      </c>
      <c r="BB23" s="121">
        <f>IF(AZ23=2,G23,0)</f>
        <v>0</v>
      </c>
      <c r="BC23" s="121">
        <f>IF(AZ23=3,G23,0)</f>
        <v>0</v>
      </c>
      <c r="BD23" s="121">
        <f>IF(AZ23=4,G23,0)</f>
        <v>0</v>
      </c>
      <c r="BE23" s="121">
        <f>IF(AZ23=5,G23,0)</f>
        <v>0</v>
      </c>
      <c r="CZ23" s="121">
        <v>0.12966</v>
      </c>
    </row>
    <row r="24" spans="1:104" s="121" customFormat="1" x14ac:dyDescent="0.2">
      <c r="A24" s="145"/>
      <c r="B24" s="146" t="s">
        <v>68</v>
      </c>
      <c r="C24" s="147" t="str">
        <f>CONCATENATE(B18," ",C18)</f>
        <v>5 Komunikace</v>
      </c>
      <c r="D24" s="145"/>
      <c r="E24" s="175"/>
      <c r="F24" s="148"/>
      <c r="G24" s="149">
        <f>SUM(G18:G23)</f>
        <v>0</v>
      </c>
      <c r="O24" s="216">
        <v>4</v>
      </c>
      <c r="BA24" s="220">
        <f>SUM(BA18:BA23)</f>
        <v>0</v>
      </c>
      <c r="BB24" s="220">
        <f>SUM(BB18:BB23)</f>
        <v>0</v>
      </c>
      <c r="BC24" s="220">
        <f>SUM(BC18:BC23)</f>
        <v>0</v>
      </c>
      <c r="BD24" s="220">
        <f>SUM(BD18:BD23)</f>
        <v>0</v>
      </c>
      <c r="BE24" s="220">
        <f>SUM(BE18:BE23)</f>
        <v>0</v>
      </c>
    </row>
    <row r="25" spans="1:104" s="121" customFormat="1" x14ac:dyDescent="0.2">
      <c r="A25" s="133" t="s">
        <v>65</v>
      </c>
      <c r="B25" s="134" t="s">
        <v>98</v>
      </c>
      <c r="C25" s="135" t="s">
        <v>99</v>
      </c>
      <c r="D25" s="136"/>
      <c r="E25" s="173"/>
      <c r="F25" s="137"/>
      <c r="G25" s="138"/>
      <c r="H25" s="215"/>
      <c r="I25" s="215"/>
      <c r="O25" s="216">
        <v>1</v>
      </c>
    </row>
    <row r="26" spans="1:104" s="121" customFormat="1" x14ac:dyDescent="0.2">
      <c r="A26" s="139">
        <v>13</v>
      </c>
      <c r="B26" s="140" t="s">
        <v>100</v>
      </c>
      <c r="C26" s="141" t="s">
        <v>161</v>
      </c>
      <c r="D26" s="142" t="s">
        <v>83</v>
      </c>
      <c r="E26" s="174">
        <v>86</v>
      </c>
      <c r="F26" s="143"/>
      <c r="G26" s="144">
        <f>E26*F26</f>
        <v>0</v>
      </c>
      <c r="O26" s="216">
        <v>2</v>
      </c>
      <c r="AA26" s="121">
        <v>12</v>
      </c>
      <c r="AB26" s="121">
        <v>0</v>
      </c>
      <c r="AC26" s="121">
        <v>13</v>
      </c>
      <c r="AZ26" s="121">
        <v>1</v>
      </c>
      <c r="BA26" s="121">
        <f>IF(AZ26=1,G26,0)</f>
        <v>0</v>
      </c>
      <c r="BB26" s="121">
        <f>IF(AZ26=2,G26,0)</f>
        <v>0</v>
      </c>
      <c r="BC26" s="121">
        <f>IF(AZ26=3,G26,0)</f>
        <v>0</v>
      </c>
      <c r="BD26" s="121">
        <f>IF(AZ26=4,G26,0)</f>
        <v>0</v>
      </c>
      <c r="BE26" s="121">
        <f>IF(AZ26=5,G26,0)</f>
        <v>0</v>
      </c>
      <c r="CZ26" s="121">
        <v>1.58E-3</v>
      </c>
    </row>
    <row r="27" spans="1:104" s="121" customFormat="1" x14ac:dyDescent="0.2">
      <c r="A27" s="145"/>
      <c r="B27" s="146" t="s">
        <v>68</v>
      </c>
      <c r="C27" s="147" t="str">
        <f>CONCATENATE(B25," ",C25)</f>
        <v>94 Lešení a stavební výtahy</v>
      </c>
      <c r="D27" s="145"/>
      <c r="E27" s="175"/>
      <c r="F27" s="148"/>
      <c r="G27" s="149">
        <f>SUM(G25:G26)</f>
        <v>0</v>
      </c>
      <c r="O27" s="216">
        <v>4</v>
      </c>
      <c r="BA27" s="220">
        <f>SUM(BA25:BA26)</f>
        <v>0</v>
      </c>
      <c r="BB27" s="220">
        <f>SUM(BB25:BB26)</f>
        <v>0</v>
      </c>
      <c r="BC27" s="220">
        <f>SUM(BC25:BC26)</f>
        <v>0</v>
      </c>
      <c r="BD27" s="220">
        <f>SUM(BD25:BD26)</f>
        <v>0</v>
      </c>
      <c r="BE27" s="220">
        <f>SUM(BE25:BE26)</f>
        <v>0</v>
      </c>
    </row>
    <row r="28" spans="1:104" s="121" customFormat="1" x14ac:dyDescent="0.2">
      <c r="A28" s="133" t="s">
        <v>65</v>
      </c>
      <c r="B28" s="134" t="s">
        <v>101</v>
      </c>
      <c r="C28" s="135" t="s">
        <v>102</v>
      </c>
      <c r="D28" s="136"/>
      <c r="E28" s="173"/>
      <c r="F28" s="137"/>
      <c r="G28" s="138"/>
      <c r="H28" s="215"/>
      <c r="I28" s="215"/>
      <c r="O28" s="216">
        <v>1</v>
      </c>
    </row>
    <row r="29" spans="1:104" s="121" customFormat="1" x14ac:dyDescent="0.2">
      <c r="A29" s="139">
        <v>14</v>
      </c>
      <c r="B29" s="140" t="s">
        <v>103</v>
      </c>
      <c r="C29" s="141" t="s">
        <v>104</v>
      </c>
      <c r="D29" s="142" t="s">
        <v>83</v>
      </c>
      <c r="E29" s="174">
        <v>802.68</v>
      </c>
      <c r="F29" s="143"/>
      <c r="G29" s="144">
        <f>E29*F29</f>
        <v>0</v>
      </c>
      <c r="O29" s="216">
        <v>2</v>
      </c>
      <c r="AA29" s="121">
        <v>12</v>
      </c>
      <c r="AB29" s="121">
        <v>0</v>
      </c>
      <c r="AC29" s="121">
        <v>14</v>
      </c>
      <c r="AZ29" s="121">
        <v>1</v>
      </c>
      <c r="BA29" s="121">
        <f>IF(AZ29=1,G29,0)</f>
        <v>0</v>
      </c>
      <c r="BB29" s="121">
        <f>IF(AZ29=2,G29,0)</f>
        <v>0</v>
      </c>
      <c r="BC29" s="121">
        <f>IF(AZ29=3,G29,0)</f>
        <v>0</v>
      </c>
      <c r="BD29" s="121">
        <f>IF(AZ29=4,G29,0)</f>
        <v>0</v>
      </c>
      <c r="BE29" s="121">
        <f>IF(AZ29=5,G29,0)</f>
        <v>0</v>
      </c>
      <c r="CZ29" s="121">
        <v>4.0000000000000003E-5</v>
      </c>
    </row>
    <row r="30" spans="1:104" s="121" customFormat="1" x14ac:dyDescent="0.2">
      <c r="A30" s="139">
        <v>15</v>
      </c>
      <c r="B30" s="140" t="s">
        <v>105</v>
      </c>
      <c r="C30" s="141" t="s">
        <v>106</v>
      </c>
      <c r="D30" s="142" t="s">
        <v>107</v>
      </c>
      <c r="E30" s="174">
        <v>32</v>
      </c>
      <c r="F30" s="143"/>
      <c r="G30" s="144">
        <f>E30*F30</f>
        <v>0</v>
      </c>
      <c r="O30" s="216">
        <v>2</v>
      </c>
      <c r="AA30" s="121">
        <v>12</v>
      </c>
      <c r="AB30" s="121">
        <v>0</v>
      </c>
      <c r="AC30" s="121">
        <v>15</v>
      </c>
      <c r="AZ30" s="121">
        <v>1</v>
      </c>
      <c r="BA30" s="121">
        <f>IF(AZ30=1,G30,0)</f>
        <v>0</v>
      </c>
      <c r="BB30" s="121">
        <f>IF(AZ30=2,G30,0)</f>
        <v>0</v>
      </c>
      <c r="BC30" s="121">
        <f>IF(AZ30=3,G30,0)</f>
        <v>0</v>
      </c>
      <c r="BD30" s="121">
        <f>IF(AZ30=4,G30,0)</f>
        <v>0</v>
      </c>
      <c r="BE30" s="121">
        <f>IF(AZ30=5,G30,0)</f>
        <v>0</v>
      </c>
      <c r="CZ30" s="121">
        <v>0</v>
      </c>
    </row>
    <row r="31" spans="1:104" s="121" customFormat="1" x14ac:dyDescent="0.2">
      <c r="A31" s="145"/>
      <c r="B31" s="146" t="s">
        <v>68</v>
      </c>
      <c r="C31" s="147" t="str">
        <f>CONCATENATE(B28," ",C28)</f>
        <v>95 Dokončovací kce na pozem.stav.</v>
      </c>
      <c r="D31" s="145"/>
      <c r="E31" s="175"/>
      <c r="F31" s="148"/>
      <c r="G31" s="149">
        <f>SUM(G28:G30)</f>
        <v>0</v>
      </c>
      <c r="O31" s="216">
        <v>4</v>
      </c>
      <c r="BA31" s="220">
        <f>SUM(BA28:BA30)</f>
        <v>0</v>
      </c>
      <c r="BB31" s="220">
        <f>SUM(BB28:BB30)</f>
        <v>0</v>
      </c>
      <c r="BC31" s="220">
        <f>SUM(BC28:BC30)</f>
        <v>0</v>
      </c>
      <c r="BD31" s="220">
        <f>SUM(BD28:BD30)</f>
        <v>0</v>
      </c>
      <c r="BE31" s="220">
        <f>SUM(BE28:BE30)</f>
        <v>0</v>
      </c>
    </row>
    <row r="32" spans="1:104" s="121" customFormat="1" x14ac:dyDescent="0.2">
      <c r="A32" s="133" t="s">
        <v>65</v>
      </c>
      <c r="B32" s="134" t="s">
        <v>108</v>
      </c>
      <c r="C32" s="135" t="s">
        <v>109</v>
      </c>
      <c r="D32" s="136"/>
      <c r="E32" s="173"/>
      <c r="F32" s="137"/>
      <c r="G32" s="138"/>
      <c r="H32" s="215"/>
      <c r="I32" s="215"/>
      <c r="O32" s="216">
        <v>1</v>
      </c>
    </row>
    <row r="33" spans="1:104" s="121" customFormat="1" x14ac:dyDescent="0.2">
      <c r="A33" s="139">
        <v>16</v>
      </c>
      <c r="B33" s="140" t="s">
        <v>110</v>
      </c>
      <c r="C33" s="141" t="s">
        <v>111</v>
      </c>
      <c r="D33" s="142" t="s">
        <v>112</v>
      </c>
      <c r="E33" s="174">
        <v>865.34</v>
      </c>
      <c r="F33" s="143"/>
      <c r="G33" s="144">
        <f>E33*F33</f>
        <v>0</v>
      </c>
      <c r="O33" s="216">
        <v>2</v>
      </c>
      <c r="AA33" s="121">
        <v>12</v>
      </c>
      <c r="AB33" s="121">
        <v>0</v>
      </c>
      <c r="AC33" s="121">
        <v>16</v>
      </c>
      <c r="AZ33" s="121">
        <v>1</v>
      </c>
      <c r="BA33" s="121">
        <f>IF(AZ33=1,G33,0)</f>
        <v>0</v>
      </c>
      <c r="BB33" s="121">
        <f>IF(AZ33=2,G33,0)</f>
        <v>0</v>
      </c>
      <c r="BC33" s="121">
        <f>IF(AZ33=3,G33,0)</f>
        <v>0</v>
      </c>
      <c r="BD33" s="121">
        <f>IF(AZ33=4,G33,0)</f>
        <v>0</v>
      </c>
      <c r="BE33" s="121">
        <f>IF(AZ33=5,G33,0)</f>
        <v>0</v>
      </c>
      <c r="CZ33" s="121">
        <v>0</v>
      </c>
    </row>
    <row r="34" spans="1:104" s="121" customFormat="1" x14ac:dyDescent="0.2">
      <c r="A34" s="145"/>
      <c r="B34" s="146" t="s">
        <v>68</v>
      </c>
      <c r="C34" s="147" t="str">
        <f>CONCATENATE(B32," ",C32)</f>
        <v>99 Staveništní přesun hmot</v>
      </c>
      <c r="D34" s="145"/>
      <c r="E34" s="175"/>
      <c r="F34" s="148"/>
      <c r="G34" s="149">
        <f>SUM(G32:G33)</f>
        <v>0</v>
      </c>
      <c r="O34" s="216">
        <v>4</v>
      </c>
      <c r="BA34" s="220">
        <f>SUM(BA32:BA33)</f>
        <v>0</v>
      </c>
      <c r="BB34" s="220">
        <f>SUM(BB32:BB33)</f>
        <v>0</v>
      </c>
      <c r="BC34" s="220">
        <f>SUM(BC32:BC33)</f>
        <v>0</v>
      </c>
      <c r="BD34" s="220">
        <f>SUM(BD32:BD33)</f>
        <v>0</v>
      </c>
      <c r="BE34" s="220">
        <f>SUM(BE32:BE33)</f>
        <v>0</v>
      </c>
    </row>
    <row r="35" spans="1:104" s="121" customFormat="1" x14ac:dyDescent="0.2">
      <c r="A35" s="133" t="s">
        <v>65</v>
      </c>
      <c r="B35" s="134" t="s">
        <v>113</v>
      </c>
      <c r="C35" s="135" t="s">
        <v>114</v>
      </c>
      <c r="D35" s="136"/>
      <c r="E35" s="173"/>
      <c r="F35" s="137"/>
      <c r="G35" s="138"/>
      <c r="H35" s="215"/>
      <c r="I35" s="215"/>
      <c r="O35" s="216">
        <v>1</v>
      </c>
    </row>
    <row r="36" spans="1:104" s="121" customFormat="1" ht="22.5" x14ac:dyDescent="0.2">
      <c r="A36" s="169">
        <v>17</v>
      </c>
      <c r="B36" s="170" t="s">
        <v>115</v>
      </c>
      <c r="C36" s="141" t="s">
        <v>153</v>
      </c>
      <c r="D36" s="142" t="s">
        <v>83</v>
      </c>
      <c r="E36" s="174">
        <v>119.55</v>
      </c>
      <c r="F36" s="143"/>
      <c r="G36" s="144">
        <f>E36*F36</f>
        <v>0</v>
      </c>
      <c r="O36" s="216">
        <v>2</v>
      </c>
      <c r="AA36" s="121">
        <v>12</v>
      </c>
      <c r="AB36" s="121">
        <v>0</v>
      </c>
      <c r="AC36" s="121">
        <v>17</v>
      </c>
      <c r="AZ36" s="121">
        <v>2</v>
      </c>
      <c r="BA36" s="121">
        <f>IF(AZ36=1,G36,0)</f>
        <v>0</v>
      </c>
      <c r="BB36" s="121">
        <f>IF(AZ36=2,G36,0)</f>
        <v>0</v>
      </c>
      <c r="BC36" s="121">
        <f>IF(AZ36=3,G36,0)</f>
        <v>0</v>
      </c>
      <c r="BD36" s="121">
        <f>IF(AZ36=4,G36,0)</f>
        <v>0</v>
      </c>
      <c r="BE36" s="121">
        <f>IF(AZ36=5,G36,0)</f>
        <v>0</v>
      </c>
      <c r="CZ36" s="121">
        <v>4.8039999999999999E-2</v>
      </c>
    </row>
    <row r="37" spans="1:104" s="121" customFormat="1" x14ac:dyDescent="0.2">
      <c r="A37" s="139">
        <v>18</v>
      </c>
      <c r="B37" s="140" t="s">
        <v>116</v>
      </c>
      <c r="C37" s="141" t="s">
        <v>117</v>
      </c>
      <c r="D37" s="142" t="s">
        <v>83</v>
      </c>
      <c r="E37" s="174">
        <v>119.55</v>
      </c>
      <c r="F37" s="143"/>
      <c r="G37" s="144">
        <f>E37*F37</f>
        <v>0</v>
      </c>
      <c r="O37" s="216">
        <v>2</v>
      </c>
      <c r="AA37" s="121">
        <v>12</v>
      </c>
      <c r="AB37" s="121">
        <v>0</v>
      </c>
      <c r="AC37" s="121">
        <v>18</v>
      </c>
      <c r="AZ37" s="121">
        <v>2</v>
      </c>
      <c r="BA37" s="121">
        <f>IF(AZ37=1,G37,0)</f>
        <v>0</v>
      </c>
      <c r="BB37" s="121">
        <f>IF(AZ37=2,G37,0)</f>
        <v>0</v>
      </c>
      <c r="BC37" s="121">
        <f>IF(AZ37=3,G37,0)</f>
        <v>0</v>
      </c>
      <c r="BD37" s="121">
        <f>IF(AZ37=4,G37,0)</f>
        <v>0</v>
      </c>
      <c r="BE37" s="121">
        <f>IF(AZ37=5,G37,0)</f>
        <v>0</v>
      </c>
      <c r="CZ37" s="121">
        <v>0</v>
      </c>
    </row>
    <row r="38" spans="1:104" s="121" customFormat="1" x14ac:dyDescent="0.2">
      <c r="A38" s="139">
        <v>19</v>
      </c>
      <c r="B38" s="140" t="s">
        <v>118</v>
      </c>
      <c r="C38" s="141" t="s">
        <v>119</v>
      </c>
      <c r="D38" s="142" t="s">
        <v>72</v>
      </c>
      <c r="E38" s="174">
        <v>4</v>
      </c>
      <c r="F38" s="143"/>
      <c r="G38" s="144">
        <f>E38*F38</f>
        <v>0</v>
      </c>
      <c r="O38" s="216">
        <v>2</v>
      </c>
      <c r="AA38" s="121">
        <v>12</v>
      </c>
      <c r="AB38" s="121">
        <v>0</v>
      </c>
      <c r="AC38" s="121">
        <v>19</v>
      </c>
      <c r="AZ38" s="121">
        <v>2</v>
      </c>
      <c r="BA38" s="121">
        <f>IF(AZ38=1,G38,0)</f>
        <v>0</v>
      </c>
      <c r="BB38" s="121">
        <f>IF(AZ38=2,G38,0)</f>
        <v>0</v>
      </c>
      <c r="BC38" s="121">
        <f>IF(AZ38=3,G38,0)</f>
        <v>0</v>
      </c>
      <c r="BD38" s="121">
        <f>IF(AZ38=4,G38,0)</f>
        <v>0</v>
      </c>
      <c r="BE38" s="121">
        <f>IF(AZ38=5,G38,0)</f>
        <v>0</v>
      </c>
      <c r="CZ38" s="121">
        <v>2.3570000000000001E-2</v>
      </c>
    </row>
    <row r="39" spans="1:104" s="121" customFormat="1" x14ac:dyDescent="0.2">
      <c r="A39" s="145"/>
      <c r="B39" s="146" t="s">
        <v>68</v>
      </c>
      <c r="C39" s="147" t="str">
        <f>CONCATENATE(B35," ",C35)</f>
        <v>762 Konstrukce tesařské</v>
      </c>
      <c r="D39" s="145"/>
      <c r="E39" s="175"/>
      <c r="F39" s="177"/>
      <c r="G39" s="178">
        <f>SUM(G35:G38)</f>
        <v>0</v>
      </c>
      <c r="O39" s="216">
        <v>4</v>
      </c>
      <c r="BA39" s="220">
        <f>SUM(BA35:BA38)</f>
        <v>0</v>
      </c>
      <c r="BB39" s="220">
        <f>SUM(BB35:BB38)</f>
        <v>0</v>
      </c>
      <c r="BC39" s="220">
        <f>SUM(BC35:BC38)</f>
        <v>0</v>
      </c>
      <c r="BD39" s="220">
        <f>SUM(BD35:BD38)</f>
        <v>0</v>
      </c>
      <c r="BE39" s="220">
        <f>SUM(BE35:BE38)</f>
        <v>0</v>
      </c>
    </row>
    <row r="40" spans="1:104" s="121" customFormat="1" x14ac:dyDescent="0.2">
      <c r="A40" s="133" t="s">
        <v>65</v>
      </c>
      <c r="B40" s="134" t="s">
        <v>120</v>
      </c>
      <c r="C40" s="135" t="s">
        <v>121</v>
      </c>
      <c r="D40" s="136"/>
      <c r="E40" s="173"/>
      <c r="F40" s="179"/>
      <c r="G40" s="181"/>
      <c r="H40" s="215"/>
      <c r="I40" s="215"/>
      <c r="O40" s="216">
        <v>1</v>
      </c>
    </row>
    <row r="41" spans="1:104" s="121" customFormat="1" x14ac:dyDescent="0.2">
      <c r="A41" s="139">
        <v>20</v>
      </c>
      <c r="B41" s="140" t="s">
        <v>122</v>
      </c>
      <c r="C41" s="141" t="s">
        <v>152</v>
      </c>
      <c r="D41" s="142" t="s">
        <v>123</v>
      </c>
      <c r="E41" s="174">
        <v>36.9</v>
      </c>
      <c r="F41" s="143"/>
      <c r="G41" s="182">
        <f>E41*F41</f>
        <v>0</v>
      </c>
      <c r="O41" s="216">
        <v>2</v>
      </c>
      <c r="AA41" s="121">
        <v>12</v>
      </c>
      <c r="AB41" s="121">
        <v>0</v>
      </c>
      <c r="AC41" s="121">
        <v>20</v>
      </c>
      <c r="AZ41" s="121">
        <v>2</v>
      </c>
      <c r="BA41" s="121">
        <f>IF(AZ41=1,G41,0)</f>
        <v>0</v>
      </c>
      <c r="BB41" s="121">
        <f>IF(AZ41=2,G41,0)</f>
        <v>0</v>
      </c>
      <c r="BC41" s="121">
        <f>IF(AZ41=3,G41,0)</f>
        <v>0</v>
      </c>
      <c r="BD41" s="121">
        <f>IF(AZ41=4,G41,0)</f>
        <v>0</v>
      </c>
      <c r="BE41" s="121">
        <f>IF(AZ41=5,G41,0)</f>
        <v>0</v>
      </c>
      <c r="CZ41" s="121">
        <v>2.66E-3</v>
      </c>
    </row>
    <row r="42" spans="1:104" s="121" customFormat="1" x14ac:dyDescent="0.2">
      <c r="A42" s="139">
        <v>21</v>
      </c>
      <c r="B42" s="140" t="s">
        <v>124</v>
      </c>
      <c r="C42" s="141" t="s">
        <v>125</v>
      </c>
      <c r="D42" s="142" t="s">
        <v>123</v>
      </c>
      <c r="E42" s="174">
        <v>36.9</v>
      </c>
      <c r="F42" s="143"/>
      <c r="G42" s="182">
        <f>E42*F42</f>
        <v>0</v>
      </c>
      <c r="O42" s="216">
        <v>2</v>
      </c>
      <c r="AA42" s="121">
        <v>12</v>
      </c>
      <c r="AB42" s="121">
        <v>0</v>
      </c>
      <c r="AC42" s="121">
        <v>21</v>
      </c>
      <c r="AZ42" s="121">
        <v>2</v>
      </c>
      <c r="BA42" s="121">
        <f>IF(AZ42=1,G42,0)</f>
        <v>0</v>
      </c>
      <c r="BB42" s="121">
        <f>IF(AZ42=2,G42,0)</f>
        <v>0</v>
      </c>
      <c r="BC42" s="121">
        <f>IF(AZ42=3,G42,0)</f>
        <v>0</v>
      </c>
      <c r="BD42" s="121">
        <f>IF(AZ42=4,G42,0)</f>
        <v>0</v>
      </c>
      <c r="BE42" s="121">
        <f>IF(AZ42=5,G42,0)</f>
        <v>0</v>
      </c>
      <c r="CZ42" s="121">
        <v>3.2499999999999999E-3</v>
      </c>
    </row>
    <row r="43" spans="1:104" s="121" customFormat="1" x14ac:dyDescent="0.2">
      <c r="A43" s="139">
        <v>22</v>
      </c>
      <c r="B43" s="140" t="s">
        <v>126</v>
      </c>
      <c r="C43" s="141" t="s">
        <v>127</v>
      </c>
      <c r="D43" s="142" t="s">
        <v>123</v>
      </c>
      <c r="E43" s="174">
        <v>16.8</v>
      </c>
      <c r="F43" s="143"/>
      <c r="G43" s="182">
        <f t="shared" ref="G43:G48" si="6">E43*F43</f>
        <v>0</v>
      </c>
      <c r="O43" s="216">
        <v>2</v>
      </c>
      <c r="AA43" s="121">
        <v>12</v>
      </c>
      <c r="AB43" s="121">
        <v>0</v>
      </c>
      <c r="AC43" s="121">
        <v>22</v>
      </c>
      <c r="AZ43" s="121">
        <v>2</v>
      </c>
      <c r="BA43" s="121">
        <f>IF(AZ43=1,G43,0)</f>
        <v>0</v>
      </c>
      <c r="BB43" s="121">
        <f>IF(AZ43=2,G43,0)</f>
        <v>0</v>
      </c>
      <c r="BC43" s="121">
        <f>IF(AZ43=3,G43,0)</f>
        <v>0</v>
      </c>
      <c r="BD43" s="121">
        <f>IF(AZ43=4,G43,0)</f>
        <v>0</v>
      </c>
      <c r="BE43" s="121">
        <f>IF(AZ43=5,G43,0)</f>
        <v>0</v>
      </c>
      <c r="CZ43" s="121">
        <v>2.63E-3</v>
      </c>
    </row>
    <row r="44" spans="1:104" s="121" customFormat="1" ht="22.5" x14ac:dyDescent="0.2">
      <c r="A44" s="169">
        <v>23</v>
      </c>
      <c r="B44" s="170" t="s">
        <v>178</v>
      </c>
      <c r="C44" s="141" t="s">
        <v>179</v>
      </c>
      <c r="D44" s="142" t="s">
        <v>83</v>
      </c>
      <c r="E44" s="174">
        <v>119.55</v>
      </c>
      <c r="F44" s="184"/>
      <c r="G44" s="182">
        <f t="shared" si="6"/>
        <v>0</v>
      </c>
      <c r="O44" s="216">
        <v>2</v>
      </c>
      <c r="AA44" s="121">
        <v>12</v>
      </c>
      <c r="AB44" s="121">
        <v>0</v>
      </c>
      <c r="AC44" s="121">
        <v>51</v>
      </c>
      <c r="AZ44" s="121">
        <v>2</v>
      </c>
      <c r="BA44" s="121">
        <f>IF(AZ44=1,G44,0)</f>
        <v>0</v>
      </c>
      <c r="BB44" s="121">
        <f>IF(AZ44=2,G44,0)</f>
        <v>0</v>
      </c>
      <c r="BC44" s="121">
        <f>IF(AZ44=3,G44,0)</f>
        <v>0</v>
      </c>
      <c r="BD44" s="121">
        <f>IF(AZ44=4,G44,0)</f>
        <v>0</v>
      </c>
      <c r="BE44" s="121">
        <f>IF(AZ44=5,G44,0)</f>
        <v>0</v>
      </c>
      <c r="CZ44" s="121">
        <v>1.014E-2</v>
      </c>
    </row>
    <row r="45" spans="1:104" s="121" customFormat="1" ht="22.5" x14ac:dyDescent="0.2">
      <c r="A45" s="169">
        <v>24</v>
      </c>
      <c r="B45" s="170" t="s">
        <v>180</v>
      </c>
      <c r="C45" s="141" t="s">
        <v>181</v>
      </c>
      <c r="D45" s="142" t="s">
        <v>123</v>
      </c>
      <c r="E45" s="174">
        <v>17.54</v>
      </c>
      <c r="F45" s="143"/>
      <c r="G45" s="182">
        <f t="shared" si="6"/>
        <v>0</v>
      </c>
      <c r="O45" s="216">
        <v>2</v>
      </c>
      <c r="AA45" s="121">
        <v>12</v>
      </c>
      <c r="AB45" s="121">
        <v>0</v>
      </c>
      <c r="AC45" s="121">
        <v>52</v>
      </c>
      <c r="AZ45" s="121">
        <v>2</v>
      </c>
      <c r="BA45" s="121">
        <f>IF(AZ45=1,G45,0)</f>
        <v>0</v>
      </c>
      <c r="BB45" s="121">
        <f>IF(AZ45=2,G45,0)</f>
        <v>0</v>
      </c>
      <c r="BC45" s="121">
        <f>IF(AZ45=3,G45,0)</f>
        <v>0</v>
      </c>
      <c r="BD45" s="121">
        <f>IF(AZ45=4,G45,0)</f>
        <v>0</v>
      </c>
      <c r="BE45" s="121">
        <f>IF(AZ45=5,G45,0)</f>
        <v>0</v>
      </c>
      <c r="CZ45" s="121">
        <v>2.6079999999999999E-2</v>
      </c>
    </row>
    <row r="46" spans="1:104" s="121" customFormat="1" ht="22.5" x14ac:dyDescent="0.2">
      <c r="A46" s="169">
        <v>25</v>
      </c>
      <c r="B46" s="170" t="s">
        <v>182</v>
      </c>
      <c r="C46" s="141" t="s">
        <v>183</v>
      </c>
      <c r="D46" s="142" t="s">
        <v>123</v>
      </c>
      <c r="E46" s="174">
        <v>17.54</v>
      </c>
      <c r="F46" s="143"/>
      <c r="G46" s="182">
        <f t="shared" si="6"/>
        <v>0</v>
      </c>
      <c r="O46" s="216"/>
    </row>
    <row r="47" spans="1:104" s="121" customFormat="1" x14ac:dyDescent="0.2">
      <c r="A47" s="169">
        <v>26</v>
      </c>
      <c r="B47" s="121" t="s">
        <v>184</v>
      </c>
      <c r="C47" s="141" t="s">
        <v>185</v>
      </c>
      <c r="D47" s="142" t="s">
        <v>144</v>
      </c>
      <c r="E47" s="174">
        <v>1</v>
      </c>
      <c r="F47" s="143"/>
      <c r="G47" s="182">
        <f t="shared" si="6"/>
        <v>0</v>
      </c>
      <c r="O47" s="216"/>
    </row>
    <row r="48" spans="1:104" s="121" customFormat="1" x14ac:dyDescent="0.2">
      <c r="A48" s="139">
        <v>27</v>
      </c>
      <c r="B48" s="140" t="s">
        <v>128</v>
      </c>
      <c r="C48" s="141" t="s">
        <v>129</v>
      </c>
      <c r="D48" s="142" t="s">
        <v>112</v>
      </c>
      <c r="E48" s="174">
        <v>1.31</v>
      </c>
      <c r="F48" s="143"/>
      <c r="G48" s="182">
        <f t="shared" si="6"/>
        <v>0</v>
      </c>
      <c r="O48" s="216">
        <v>2</v>
      </c>
      <c r="AA48" s="121">
        <v>12</v>
      </c>
      <c r="AB48" s="121">
        <v>0</v>
      </c>
      <c r="AC48" s="121">
        <v>23</v>
      </c>
      <c r="AZ48" s="121">
        <v>2</v>
      </c>
      <c r="BA48" s="121">
        <f>IF(AZ48=1,G48,0)</f>
        <v>0</v>
      </c>
      <c r="BB48" s="121">
        <f>IF(AZ48=2,G48,0)</f>
        <v>0</v>
      </c>
      <c r="BC48" s="121">
        <f>IF(AZ48=3,G48,0)</f>
        <v>0</v>
      </c>
      <c r="BD48" s="121">
        <f>IF(AZ48=4,G48,0)</f>
        <v>0</v>
      </c>
      <c r="BE48" s="121">
        <f>IF(AZ48=5,G48,0)</f>
        <v>0</v>
      </c>
      <c r="CZ48" s="121">
        <v>0</v>
      </c>
    </row>
    <row r="49" spans="1:104" s="121" customFormat="1" x14ac:dyDescent="0.2">
      <c r="A49" s="145"/>
      <c r="B49" s="146" t="s">
        <v>68</v>
      </c>
      <c r="C49" s="147" t="str">
        <f>CONCATENATE(B40," ",C40)</f>
        <v>764 Konstrukce klempířské</v>
      </c>
      <c r="D49" s="145"/>
      <c r="E49" s="175"/>
      <c r="F49" s="148"/>
      <c r="G49" s="183">
        <f>SUM(G40:G48)</f>
        <v>0</v>
      </c>
      <c r="O49" s="216">
        <v>4</v>
      </c>
      <c r="BA49" s="220">
        <f>SUM(BA40:BA48)</f>
        <v>0</v>
      </c>
      <c r="BB49" s="220">
        <f>SUM(BB40:BB48)</f>
        <v>0</v>
      </c>
      <c r="BC49" s="220">
        <f>SUM(BC40:BC48)</f>
        <v>0</v>
      </c>
      <c r="BD49" s="220">
        <f>SUM(BD40:BD48)</f>
        <v>0</v>
      </c>
      <c r="BE49" s="220">
        <f>SUM(BE40:BE48)</f>
        <v>0</v>
      </c>
    </row>
    <row r="50" spans="1:104" s="121" customFormat="1" x14ac:dyDescent="0.2">
      <c r="A50" s="133" t="s">
        <v>65</v>
      </c>
      <c r="B50" s="134" t="s">
        <v>130</v>
      </c>
      <c r="C50" s="135" t="s">
        <v>131</v>
      </c>
      <c r="D50" s="136"/>
      <c r="E50" s="173"/>
      <c r="F50" s="137"/>
      <c r="G50" s="138"/>
      <c r="H50" s="215"/>
      <c r="I50" s="215"/>
      <c r="O50" s="216">
        <v>1</v>
      </c>
    </row>
    <row r="51" spans="1:104" s="121" customFormat="1" ht="22.5" x14ac:dyDescent="0.2">
      <c r="A51" s="169">
        <v>28</v>
      </c>
      <c r="B51" s="170" t="s">
        <v>132</v>
      </c>
      <c r="C51" s="141" t="s">
        <v>155</v>
      </c>
      <c r="D51" s="142" t="s">
        <v>133</v>
      </c>
      <c r="E51" s="174">
        <v>2876.53</v>
      </c>
      <c r="F51" s="143"/>
      <c r="G51" s="144">
        <f>E51*F51</f>
        <v>0</v>
      </c>
      <c r="O51" s="216">
        <v>2</v>
      </c>
      <c r="AA51" s="121">
        <v>12</v>
      </c>
      <c r="AB51" s="121">
        <v>0</v>
      </c>
      <c r="AC51" s="121">
        <v>27</v>
      </c>
      <c r="AZ51" s="121">
        <v>2</v>
      </c>
      <c r="BA51" s="121">
        <f>IF(AZ51=1,G51,0)</f>
        <v>0</v>
      </c>
      <c r="BB51" s="121">
        <f>IF(AZ51=2,G51,0)</f>
        <v>0</v>
      </c>
      <c r="BC51" s="121">
        <f>IF(AZ51=3,G51,0)</f>
        <v>0</v>
      </c>
      <c r="BD51" s="121">
        <f>IF(AZ51=4,G51,0)</f>
        <v>0</v>
      </c>
      <c r="BE51" s="121">
        <f>IF(AZ51=5,G51,0)</f>
        <v>0</v>
      </c>
      <c r="CZ51" s="121">
        <v>5.0000000000000002E-5</v>
      </c>
    </row>
    <row r="52" spans="1:104" s="121" customFormat="1" x14ac:dyDescent="0.2">
      <c r="A52" s="139">
        <v>29</v>
      </c>
      <c r="B52" s="140" t="s">
        <v>134</v>
      </c>
      <c r="C52" s="141" t="s">
        <v>135</v>
      </c>
      <c r="D52" s="142" t="s">
        <v>133</v>
      </c>
      <c r="E52" s="174">
        <f>E51</f>
        <v>2876.53</v>
      </c>
      <c r="F52" s="143"/>
      <c r="G52" s="144">
        <f>E52*F52</f>
        <v>0</v>
      </c>
      <c r="O52" s="216">
        <v>2</v>
      </c>
      <c r="AA52" s="121">
        <v>12</v>
      </c>
      <c r="AB52" s="121">
        <v>0</v>
      </c>
      <c r="AC52" s="121">
        <v>28</v>
      </c>
      <c r="AZ52" s="121">
        <v>2</v>
      </c>
      <c r="BA52" s="121">
        <f>IF(AZ52=1,G52,0)</f>
        <v>0</v>
      </c>
      <c r="BB52" s="121">
        <f>IF(AZ52=2,G52,0)</f>
        <v>0</v>
      </c>
      <c r="BC52" s="121">
        <f>IF(AZ52=3,G52,0)</f>
        <v>0</v>
      </c>
      <c r="BD52" s="121">
        <f>IF(AZ52=4,G52,0)</f>
        <v>0</v>
      </c>
      <c r="BE52" s="121">
        <f>IF(AZ52=5,G52,0)</f>
        <v>0</v>
      </c>
      <c r="CZ52" s="121">
        <v>6.0000000000000002E-5</v>
      </c>
    </row>
    <row r="53" spans="1:104" s="121" customFormat="1" x14ac:dyDescent="0.2">
      <c r="A53" s="139">
        <v>30</v>
      </c>
      <c r="B53" s="140" t="s">
        <v>149</v>
      </c>
      <c r="C53" s="141" t="s">
        <v>136</v>
      </c>
      <c r="D53" s="142" t="s">
        <v>133</v>
      </c>
      <c r="E53" s="174">
        <v>3049.12</v>
      </c>
      <c r="F53" s="143"/>
      <c r="G53" s="144">
        <f>E53*F53</f>
        <v>0</v>
      </c>
      <c r="O53" s="216">
        <v>2</v>
      </c>
      <c r="AA53" s="121">
        <v>12</v>
      </c>
      <c r="AB53" s="121">
        <v>0</v>
      </c>
      <c r="AC53" s="121">
        <v>29</v>
      </c>
      <c r="AZ53" s="121">
        <v>2</v>
      </c>
      <c r="BA53" s="121">
        <f>IF(AZ53=1,G53,0)</f>
        <v>0</v>
      </c>
      <c r="BB53" s="121">
        <f>IF(AZ53=2,G53,0)</f>
        <v>0</v>
      </c>
      <c r="BC53" s="121">
        <f>IF(AZ53=3,G53,0)</f>
        <v>0</v>
      </c>
      <c r="BD53" s="121">
        <f>IF(AZ53=4,G53,0)</f>
        <v>0</v>
      </c>
      <c r="BE53" s="121">
        <f>IF(AZ53=5,G53,0)</f>
        <v>0</v>
      </c>
      <c r="CZ53" s="121">
        <v>0</v>
      </c>
    </row>
    <row r="54" spans="1:104" s="121" customFormat="1" x14ac:dyDescent="0.2">
      <c r="A54" s="139">
        <v>31</v>
      </c>
      <c r="B54" s="140" t="s">
        <v>137</v>
      </c>
      <c r="C54" s="141" t="s">
        <v>138</v>
      </c>
      <c r="D54" s="142" t="s">
        <v>54</v>
      </c>
      <c r="E54" s="174">
        <v>1460</v>
      </c>
      <c r="F54" s="143"/>
      <c r="G54" s="144">
        <f>E54*F54</f>
        <v>0</v>
      </c>
      <c r="O54" s="216">
        <v>2</v>
      </c>
      <c r="AA54" s="121">
        <v>12</v>
      </c>
      <c r="AB54" s="121">
        <v>0</v>
      </c>
      <c r="AC54" s="121">
        <v>30</v>
      </c>
      <c r="AZ54" s="121">
        <v>2</v>
      </c>
      <c r="BA54" s="121">
        <f>IF(AZ54=1,G54,0)</f>
        <v>0</v>
      </c>
      <c r="BB54" s="121">
        <f>IF(AZ54=2,G54,0)</f>
        <v>0</v>
      </c>
      <c r="BC54" s="121">
        <f>IF(AZ54=3,G54,0)</f>
        <v>0</v>
      </c>
      <c r="BD54" s="121">
        <f>IF(AZ54=4,G54,0)</f>
        <v>0</v>
      </c>
      <c r="BE54" s="121">
        <f>IF(AZ54=5,G54,0)</f>
        <v>0</v>
      </c>
      <c r="CZ54" s="121">
        <v>0</v>
      </c>
    </row>
    <row r="55" spans="1:104" s="121" customFormat="1" x14ac:dyDescent="0.2">
      <c r="A55" s="145"/>
      <c r="B55" s="146" t="s">
        <v>68</v>
      </c>
      <c r="C55" s="147" t="str">
        <f>CONCATENATE(B50," ",C50)</f>
        <v>767 Konstrukce zámečnické</v>
      </c>
      <c r="D55" s="145"/>
      <c r="E55" s="175"/>
      <c r="F55" s="177"/>
      <c r="G55" s="178">
        <f>SUM(G50:G54)</f>
        <v>0</v>
      </c>
      <c r="M55" s="121" t="s">
        <v>193</v>
      </c>
      <c r="O55" s="216">
        <v>4</v>
      </c>
      <c r="BA55" s="220">
        <f>SUM(BA50:BA54)</f>
        <v>0</v>
      </c>
      <c r="BB55" s="220">
        <f>SUM(BB50:BB54)</f>
        <v>0</v>
      </c>
      <c r="BC55" s="220">
        <f>SUM(BC50:BC54)</f>
        <v>0</v>
      </c>
      <c r="BD55" s="220">
        <f>SUM(BD50:BD54)</f>
        <v>0</v>
      </c>
      <c r="BE55" s="220">
        <f>SUM(BE50:BE54)</f>
        <v>0</v>
      </c>
    </row>
    <row r="56" spans="1:104" s="121" customFormat="1" x14ac:dyDescent="0.2">
      <c r="A56" s="133" t="s">
        <v>65</v>
      </c>
      <c r="B56" s="134" t="s">
        <v>139</v>
      </c>
      <c r="C56" s="135" t="s">
        <v>140</v>
      </c>
      <c r="D56" s="136"/>
      <c r="E56" s="173"/>
      <c r="F56" s="179"/>
      <c r="G56" s="180"/>
      <c r="H56" s="215"/>
      <c r="I56" s="215"/>
      <c r="O56" s="216">
        <v>1</v>
      </c>
    </row>
    <row r="57" spans="1:104" s="121" customFormat="1" x14ac:dyDescent="0.2">
      <c r="A57" s="139">
        <v>32</v>
      </c>
      <c r="B57" s="140" t="s">
        <v>141</v>
      </c>
      <c r="C57" s="141" t="s">
        <v>160</v>
      </c>
      <c r="D57" s="142" t="s">
        <v>83</v>
      </c>
      <c r="E57" s="174">
        <v>26</v>
      </c>
      <c r="F57" s="143"/>
      <c r="G57" s="144">
        <f>E57*F57</f>
        <v>0</v>
      </c>
      <c r="O57" s="216">
        <v>2</v>
      </c>
      <c r="AA57" s="121">
        <v>12</v>
      </c>
      <c r="AB57" s="121">
        <v>0</v>
      </c>
      <c r="AC57" s="121">
        <v>31</v>
      </c>
      <c r="AZ57" s="121">
        <v>2</v>
      </c>
      <c r="BA57" s="121">
        <f>IF(AZ57=1,G57,0)</f>
        <v>0</v>
      </c>
      <c r="BB57" s="121">
        <f>IF(AZ57=2,G57,0)</f>
        <v>0</v>
      </c>
      <c r="BC57" s="121">
        <f>IF(AZ57=3,G57,0)</f>
        <v>0</v>
      </c>
      <c r="BD57" s="121">
        <f>IF(AZ57=4,G57,0)</f>
        <v>0</v>
      </c>
      <c r="BE57" s="121">
        <f>IF(AZ57=5,G57,0)</f>
        <v>0</v>
      </c>
      <c r="CZ57" s="121">
        <v>2.5000000000000001E-4</v>
      </c>
    </row>
    <row r="58" spans="1:104" s="121" customFormat="1" x14ac:dyDescent="0.2">
      <c r="A58" s="139">
        <v>33</v>
      </c>
      <c r="B58" s="140" t="s">
        <v>188</v>
      </c>
      <c r="C58" s="141" t="s">
        <v>189</v>
      </c>
      <c r="D58" s="142" t="s">
        <v>83</v>
      </c>
      <c r="E58" s="174">
        <v>2.88</v>
      </c>
      <c r="F58" s="184"/>
      <c r="G58" s="144">
        <f>E58*F58</f>
        <v>0</v>
      </c>
      <c r="O58" s="216"/>
    </row>
    <row r="59" spans="1:104" s="121" customFormat="1" x14ac:dyDescent="0.2">
      <c r="A59" s="145"/>
      <c r="B59" s="146" t="s">
        <v>68</v>
      </c>
      <c r="C59" s="147" t="str">
        <f>CONCATENATE(B56," ",C56)</f>
        <v>783 Nátěry</v>
      </c>
      <c r="D59" s="145"/>
      <c r="E59" s="175"/>
      <c r="F59" s="148"/>
      <c r="G59" s="149">
        <f>SUM(G56:G57)</f>
        <v>0</v>
      </c>
      <c r="O59" s="216">
        <v>4</v>
      </c>
      <c r="BA59" s="220">
        <f>SUM(BA56:BA57)</f>
        <v>0</v>
      </c>
      <c r="BB59" s="220">
        <f>SUM(BB56:BB57)</f>
        <v>0</v>
      </c>
      <c r="BC59" s="220">
        <f>SUM(BC56:BC57)</f>
        <v>0</v>
      </c>
      <c r="BD59" s="220">
        <f>SUM(BD56:BD57)</f>
        <v>0</v>
      </c>
      <c r="BE59" s="220">
        <f>SUM(BE56:BE57)</f>
        <v>0</v>
      </c>
    </row>
    <row r="60" spans="1:104" s="121" customFormat="1" x14ac:dyDescent="0.2">
      <c r="A60" s="133" t="s">
        <v>65</v>
      </c>
      <c r="B60" s="134" t="s">
        <v>142</v>
      </c>
      <c r="C60" s="135" t="s">
        <v>143</v>
      </c>
      <c r="D60" s="136"/>
      <c r="E60" s="173"/>
      <c r="F60" s="137"/>
      <c r="G60" s="138"/>
      <c r="H60" s="215"/>
      <c r="I60" s="215"/>
      <c r="O60" s="216">
        <v>1</v>
      </c>
    </row>
    <row r="61" spans="1:104" s="121" customFormat="1" x14ac:dyDescent="0.2">
      <c r="A61" s="139">
        <v>34</v>
      </c>
      <c r="B61" s="140" t="s">
        <v>150</v>
      </c>
      <c r="C61" s="141" t="s">
        <v>156</v>
      </c>
      <c r="D61" s="142" t="s">
        <v>144</v>
      </c>
      <c r="E61" s="174">
        <v>1</v>
      </c>
      <c r="F61" s="143"/>
      <c r="G61" s="144">
        <f>E61*F61</f>
        <v>0</v>
      </c>
      <c r="O61" s="216">
        <v>2</v>
      </c>
      <c r="AA61" s="121">
        <v>12</v>
      </c>
      <c r="AB61" s="121">
        <v>0</v>
      </c>
      <c r="AC61" s="121">
        <v>32</v>
      </c>
      <c r="AZ61" s="121">
        <v>4</v>
      </c>
      <c r="BA61" s="121">
        <f>IF(AZ61=1,G61,0)</f>
        <v>0</v>
      </c>
      <c r="BB61" s="121">
        <f>IF(AZ61=2,G61,0)</f>
        <v>0</v>
      </c>
      <c r="BC61" s="121">
        <f>IF(AZ61=3,G61,0)</f>
        <v>0</v>
      </c>
      <c r="BD61" s="121">
        <f>IF(AZ61=4,G61,0)</f>
        <v>0</v>
      </c>
      <c r="BE61" s="121">
        <f>IF(AZ61=5,G61,0)</f>
        <v>0</v>
      </c>
      <c r="CZ61" s="121">
        <v>0</v>
      </c>
    </row>
    <row r="62" spans="1:104" s="121" customFormat="1" x14ac:dyDescent="0.2">
      <c r="A62" s="145"/>
      <c r="B62" s="146" t="s">
        <v>68</v>
      </c>
      <c r="C62" s="147" t="str">
        <f>CONCATENATE(B60," ",C60)</f>
        <v>M21 Elektromontáže</v>
      </c>
      <c r="D62" s="145"/>
      <c r="E62" s="175"/>
      <c r="F62" s="148"/>
      <c r="G62" s="149">
        <f>SUM(G60:G61)</f>
        <v>0</v>
      </c>
      <c r="O62" s="216">
        <v>4</v>
      </c>
      <c r="BA62" s="220">
        <f>SUM(BA60:BA61)</f>
        <v>0</v>
      </c>
      <c r="BB62" s="220">
        <f>SUM(BB60:BB61)</f>
        <v>0</v>
      </c>
      <c r="BC62" s="220">
        <f>SUM(BC60:BC61)</f>
        <v>0</v>
      </c>
      <c r="BD62" s="220">
        <f>SUM(BD60:BD61)</f>
        <v>0</v>
      </c>
      <c r="BE62" s="220">
        <f>SUM(BE60:BE61)</f>
        <v>0</v>
      </c>
    </row>
    <row r="63" spans="1:104" s="121" customFormat="1" x14ac:dyDescent="0.2">
      <c r="A63" s="133" t="s">
        <v>65</v>
      </c>
      <c r="B63" s="134" t="s">
        <v>145</v>
      </c>
      <c r="C63" s="135" t="s">
        <v>146</v>
      </c>
      <c r="D63" s="136"/>
      <c r="E63" s="173"/>
      <c r="F63" s="137"/>
      <c r="G63" s="138"/>
      <c r="H63" s="215"/>
      <c r="I63" s="215"/>
      <c r="O63" s="216">
        <v>1</v>
      </c>
    </row>
    <row r="64" spans="1:104" s="121" customFormat="1" x14ac:dyDescent="0.2">
      <c r="A64" s="139">
        <v>35</v>
      </c>
      <c r="B64" s="140" t="s">
        <v>151</v>
      </c>
      <c r="C64" s="141" t="s">
        <v>157</v>
      </c>
      <c r="D64" s="142" t="s">
        <v>144</v>
      </c>
      <c r="E64" s="174">
        <v>1</v>
      </c>
      <c r="F64" s="143"/>
      <c r="G64" s="144">
        <f>E64*F64</f>
        <v>0</v>
      </c>
      <c r="O64" s="216">
        <v>2</v>
      </c>
      <c r="AA64" s="121">
        <v>12</v>
      </c>
      <c r="AB64" s="121">
        <v>0</v>
      </c>
      <c r="AC64" s="121">
        <v>33</v>
      </c>
      <c r="AZ64" s="121">
        <v>4</v>
      </c>
      <c r="BA64" s="121">
        <f>IF(AZ64=1,G64,0)</f>
        <v>0</v>
      </c>
      <c r="BB64" s="121">
        <f>IF(AZ64=2,G64,0)</f>
        <v>0</v>
      </c>
      <c r="BC64" s="121">
        <f>IF(AZ64=3,G64,0)</f>
        <v>0</v>
      </c>
      <c r="BD64" s="121">
        <f>IF(AZ64=4,G64,0)</f>
        <v>0</v>
      </c>
      <c r="BE64" s="121">
        <f>IF(AZ64=5,G64,0)</f>
        <v>0</v>
      </c>
      <c r="CZ64" s="121">
        <v>0</v>
      </c>
    </row>
    <row r="65" spans="1:57" s="121" customFormat="1" x14ac:dyDescent="0.2">
      <c r="A65" s="145"/>
      <c r="B65" s="146" t="s">
        <v>68</v>
      </c>
      <c r="C65" s="147" t="str">
        <f>CONCATENATE(B63," ",C63)</f>
        <v>M22 Montáž sdělovací a zabezp.tech</v>
      </c>
      <c r="D65" s="145"/>
      <c r="E65" s="175"/>
      <c r="F65" s="148"/>
      <c r="G65" s="149">
        <f>SUM(G63:G64)</f>
        <v>0</v>
      </c>
      <c r="O65" s="216">
        <v>4</v>
      </c>
      <c r="BA65" s="220">
        <f>SUM(BA63:BA64)</f>
        <v>0</v>
      </c>
      <c r="BB65" s="220">
        <f>SUM(BB63:BB64)</f>
        <v>0</v>
      </c>
      <c r="BC65" s="220">
        <f>SUM(BC63:BC64)</f>
        <v>0</v>
      </c>
      <c r="BD65" s="220">
        <f>SUM(BD63:BD64)</f>
        <v>0</v>
      </c>
      <c r="BE65" s="220">
        <f>SUM(BE63:BE64)</f>
        <v>0</v>
      </c>
    </row>
    <row r="66" spans="1:57" s="121" customFormat="1" x14ac:dyDescent="0.2"/>
    <row r="67" spans="1:57" s="121" customFormat="1" x14ac:dyDescent="0.2"/>
    <row r="68" spans="1:57" s="121" customFormat="1" x14ac:dyDescent="0.2"/>
    <row r="69" spans="1:57" s="121" customFormat="1" x14ac:dyDescent="0.2"/>
    <row r="70" spans="1:57" s="121" customFormat="1" x14ac:dyDescent="0.2"/>
    <row r="71" spans="1:57" s="121" customFormat="1" x14ac:dyDescent="0.2"/>
    <row r="72" spans="1:57" s="121" customFormat="1" x14ac:dyDescent="0.2"/>
    <row r="73" spans="1:57" s="121" customFormat="1" x14ac:dyDescent="0.2"/>
    <row r="74" spans="1:57" s="121" customFormat="1" x14ac:dyDescent="0.2"/>
    <row r="75" spans="1:57" s="121" customFormat="1" x14ac:dyDescent="0.2"/>
    <row r="76" spans="1:57" s="121" customFormat="1" x14ac:dyDescent="0.2"/>
    <row r="77" spans="1:57" s="121" customFormat="1" x14ac:dyDescent="0.2"/>
    <row r="78" spans="1:57" s="121" customFormat="1" x14ac:dyDescent="0.2"/>
    <row r="79" spans="1:57" s="121" customFormat="1" x14ac:dyDescent="0.2"/>
    <row r="80" spans="1:57" s="121" customFormat="1" x14ac:dyDescent="0.2"/>
    <row r="81" spans="1:7" s="121" customFormat="1" x14ac:dyDescent="0.2"/>
    <row r="82" spans="1:7" s="121" customFormat="1" x14ac:dyDescent="0.2"/>
    <row r="83" spans="1:7" s="121" customFormat="1" x14ac:dyDescent="0.2"/>
    <row r="84" spans="1:7" s="121" customFormat="1" x14ac:dyDescent="0.2"/>
    <row r="85" spans="1:7" s="121" customFormat="1" x14ac:dyDescent="0.2"/>
    <row r="86" spans="1:7" s="121" customFormat="1" x14ac:dyDescent="0.2"/>
    <row r="87" spans="1:7" s="121" customFormat="1" x14ac:dyDescent="0.2"/>
    <row r="88" spans="1:7" s="121" customFormat="1" x14ac:dyDescent="0.2"/>
    <row r="89" spans="1:7" s="121" customFormat="1" x14ac:dyDescent="0.2">
      <c r="A89" s="225"/>
      <c r="B89" s="225"/>
      <c r="C89" s="225"/>
      <c r="D89" s="225"/>
      <c r="E89" s="225"/>
      <c r="F89" s="225"/>
      <c r="G89" s="225"/>
    </row>
    <row r="90" spans="1:7" s="121" customFormat="1" x14ac:dyDescent="0.2">
      <c r="A90" s="225"/>
      <c r="B90" s="225"/>
      <c r="C90" s="225"/>
      <c r="D90" s="225"/>
      <c r="E90" s="225"/>
      <c r="F90" s="225"/>
      <c r="G90" s="225"/>
    </row>
    <row r="91" spans="1:7" s="121" customFormat="1" x14ac:dyDescent="0.2">
      <c r="A91" s="225"/>
      <c r="B91" s="225"/>
      <c r="C91" s="225"/>
      <c r="D91" s="225"/>
      <c r="E91" s="225"/>
      <c r="F91" s="225"/>
      <c r="G91" s="225"/>
    </row>
    <row r="92" spans="1:7" s="121" customFormat="1" x14ac:dyDescent="0.2">
      <c r="A92" s="225"/>
      <c r="B92" s="225"/>
      <c r="C92" s="225"/>
      <c r="D92" s="225"/>
      <c r="E92" s="225"/>
      <c r="F92" s="225"/>
      <c r="G92" s="225"/>
    </row>
    <row r="93" spans="1:7" s="121" customFormat="1" x14ac:dyDescent="0.2"/>
    <row r="94" spans="1:7" s="121" customFormat="1" x14ac:dyDescent="0.2"/>
    <row r="95" spans="1:7" s="121" customFormat="1" x14ac:dyDescent="0.2"/>
    <row r="96" spans="1:7" s="121" customFormat="1" x14ac:dyDescent="0.2"/>
    <row r="97" spans="5:5" s="121" customFormat="1" x14ac:dyDescent="0.2"/>
    <row r="98" spans="5:5" s="121" customFormat="1" x14ac:dyDescent="0.2"/>
    <row r="99" spans="5:5" s="121" customFormat="1" x14ac:dyDescent="0.2"/>
    <row r="100" spans="5:5" s="121" customFormat="1" x14ac:dyDescent="0.2"/>
    <row r="101" spans="5:5" s="121" customFormat="1" x14ac:dyDescent="0.2"/>
    <row r="102" spans="5:5" s="121" customFormat="1" x14ac:dyDescent="0.2"/>
    <row r="103" spans="5:5" s="121" customFormat="1" x14ac:dyDescent="0.2"/>
    <row r="104" spans="5:5" s="121" customFormat="1" x14ac:dyDescent="0.2"/>
    <row r="105" spans="5:5" s="121" customFormat="1" x14ac:dyDescent="0.2"/>
    <row r="106" spans="5:5" s="121" customFormat="1" x14ac:dyDescent="0.2"/>
    <row r="107" spans="5:5" s="121" customFormat="1" x14ac:dyDescent="0.2"/>
    <row r="108" spans="5:5" s="121" customFormat="1" x14ac:dyDescent="0.2"/>
    <row r="109" spans="5:5" s="121" customFormat="1" x14ac:dyDescent="0.2"/>
    <row r="110" spans="5:5" s="121" customFormat="1" x14ac:dyDescent="0.2"/>
    <row r="111" spans="5:5" s="121" customFormat="1" x14ac:dyDescent="0.2"/>
    <row r="112" spans="5:5" x14ac:dyDescent="0.2">
      <c r="E112" s="120"/>
    </row>
    <row r="113" spans="1:7" x14ac:dyDescent="0.2">
      <c r="E113" s="120"/>
    </row>
    <row r="114" spans="1:7" x14ac:dyDescent="0.2">
      <c r="E114" s="120"/>
    </row>
    <row r="115" spans="1:7" x14ac:dyDescent="0.2">
      <c r="E115" s="120"/>
    </row>
    <row r="116" spans="1:7" x14ac:dyDescent="0.2">
      <c r="E116" s="120"/>
    </row>
    <row r="117" spans="1:7" x14ac:dyDescent="0.2">
      <c r="E117" s="120"/>
    </row>
    <row r="118" spans="1:7" x14ac:dyDescent="0.2">
      <c r="E118" s="120"/>
    </row>
    <row r="119" spans="1:7" x14ac:dyDescent="0.2">
      <c r="E119" s="120"/>
    </row>
    <row r="120" spans="1:7" x14ac:dyDescent="0.2">
      <c r="E120" s="120"/>
    </row>
    <row r="121" spans="1:7" x14ac:dyDescent="0.2">
      <c r="E121" s="120"/>
    </row>
    <row r="122" spans="1:7" x14ac:dyDescent="0.2">
      <c r="E122" s="120"/>
    </row>
    <row r="123" spans="1:7" x14ac:dyDescent="0.2">
      <c r="E123" s="120"/>
    </row>
    <row r="124" spans="1:7" x14ac:dyDescent="0.2">
      <c r="A124" s="151"/>
      <c r="B124" s="151"/>
    </row>
    <row r="125" spans="1:7" x14ac:dyDescent="0.2">
      <c r="A125" s="150"/>
      <c r="B125" s="150"/>
      <c r="C125" s="153"/>
      <c r="D125" s="153"/>
      <c r="E125" s="154"/>
      <c r="F125" s="153"/>
      <c r="G125" s="155"/>
    </row>
    <row r="126" spans="1:7" x14ac:dyDescent="0.2">
      <c r="A126" s="156"/>
      <c r="B126" s="156"/>
      <c r="C126" s="150"/>
      <c r="D126" s="150"/>
      <c r="E126" s="157"/>
      <c r="F126" s="150"/>
      <c r="G126" s="150"/>
    </row>
    <row r="127" spans="1:7" x14ac:dyDescent="0.2">
      <c r="A127" s="150"/>
      <c r="B127" s="150"/>
      <c r="C127" s="150"/>
      <c r="D127" s="150"/>
      <c r="E127" s="157"/>
      <c r="F127" s="150"/>
      <c r="G127" s="150"/>
    </row>
    <row r="128" spans="1:7" x14ac:dyDescent="0.2">
      <c r="A128" s="150"/>
      <c r="B128" s="150"/>
      <c r="C128" s="150"/>
      <c r="D128" s="150"/>
      <c r="E128" s="157"/>
      <c r="F128" s="150"/>
      <c r="G128" s="150"/>
    </row>
    <row r="129" spans="1:7" x14ac:dyDescent="0.2">
      <c r="A129" s="150"/>
      <c r="B129" s="150"/>
      <c r="C129" s="150"/>
      <c r="D129" s="150"/>
      <c r="E129" s="157"/>
      <c r="F129" s="150"/>
      <c r="G129" s="150"/>
    </row>
    <row r="130" spans="1:7" x14ac:dyDescent="0.2">
      <c r="A130" s="150"/>
      <c r="B130" s="150"/>
      <c r="C130" s="150"/>
      <c r="D130" s="150"/>
      <c r="E130" s="157"/>
      <c r="F130" s="150"/>
      <c r="G130" s="150"/>
    </row>
    <row r="131" spans="1:7" x14ac:dyDescent="0.2">
      <c r="A131" s="150"/>
      <c r="B131" s="150"/>
      <c r="C131" s="150"/>
      <c r="D131" s="150"/>
      <c r="E131" s="157"/>
      <c r="F131" s="150"/>
      <c r="G131" s="150"/>
    </row>
    <row r="132" spans="1:7" x14ac:dyDescent="0.2">
      <c r="A132" s="150"/>
      <c r="B132" s="150"/>
      <c r="C132" s="150"/>
      <c r="D132" s="150"/>
      <c r="E132" s="157"/>
      <c r="F132" s="150"/>
      <c r="G132" s="150"/>
    </row>
    <row r="133" spans="1:7" x14ac:dyDescent="0.2">
      <c r="A133" s="150"/>
      <c r="B133" s="150"/>
      <c r="C133" s="150"/>
      <c r="D133" s="150"/>
      <c r="E133" s="157"/>
      <c r="F133" s="150"/>
      <c r="G133" s="150"/>
    </row>
    <row r="134" spans="1:7" x14ac:dyDescent="0.2">
      <c r="A134" s="150"/>
      <c r="B134" s="150"/>
      <c r="C134" s="150"/>
      <c r="D134" s="150"/>
      <c r="E134" s="157"/>
      <c r="F134" s="150"/>
      <c r="G134" s="150"/>
    </row>
    <row r="135" spans="1:7" x14ac:dyDescent="0.2">
      <c r="A135" s="150"/>
      <c r="B135" s="150"/>
      <c r="C135" s="150"/>
      <c r="D135" s="150"/>
      <c r="E135" s="157"/>
      <c r="F135" s="150"/>
      <c r="G135" s="150"/>
    </row>
    <row r="136" spans="1:7" x14ac:dyDescent="0.2">
      <c r="A136" s="150"/>
      <c r="B136" s="150"/>
      <c r="C136" s="150"/>
      <c r="D136" s="150"/>
      <c r="E136" s="157"/>
      <c r="F136" s="150"/>
      <c r="G136" s="150"/>
    </row>
    <row r="137" spans="1:7" x14ac:dyDescent="0.2">
      <c r="A137" s="150"/>
      <c r="B137" s="150"/>
      <c r="C137" s="150"/>
      <c r="D137" s="150"/>
      <c r="E137" s="157"/>
      <c r="F137" s="150"/>
      <c r="G137" s="150"/>
    </row>
    <row r="138" spans="1:7" x14ac:dyDescent="0.2">
      <c r="A138" s="150"/>
      <c r="B138" s="150"/>
      <c r="C138" s="150"/>
      <c r="D138" s="150"/>
      <c r="E138" s="157"/>
      <c r="F138" s="150"/>
      <c r="G138" s="150"/>
    </row>
  </sheetData>
  <mergeCells count="4">
    <mergeCell ref="A1:G1"/>
    <mergeCell ref="A3:B3"/>
    <mergeCell ref="A4:B4"/>
    <mergeCell ref="C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38"/>
  <sheetViews>
    <sheetView showGridLines="0" showZeros="0" zoomScaleNormal="100" workbookViewId="0">
      <selection activeCell="A7" sqref="A7:XFD77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36.28515625" style="120" customWidth="1"/>
    <col min="4" max="4" width="5.5703125" style="120" customWidth="1"/>
    <col min="5" max="5" width="8" style="152" customWidth="1"/>
    <col min="6" max="6" width="9.85546875" style="120" customWidth="1"/>
    <col min="7" max="7" width="20.42578125" style="120" customWidth="1"/>
    <col min="8" max="16384" width="9.140625" style="120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02" t="s">
        <v>5</v>
      </c>
      <c r="B3" s="203"/>
      <c r="C3" s="164" t="str">
        <f>CONCATENATE(cislostavby," ",nazevstavby)</f>
        <v xml:space="preserve"> Sběrný dvůr odpadu - Jedovnice, Stavba</v>
      </c>
      <c r="D3" s="165"/>
      <c r="E3" s="166"/>
      <c r="F3" s="167">
        <f>Rekapitulace!H1</f>
        <v>0</v>
      </c>
      <c r="G3" s="168"/>
    </row>
    <row r="4" spans="1:104" ht="15.75" thickBot="1" x14ac:dyDescent="0.25">
      <c r="A4" s="204" t="s">
        <v>1</v>
      </c>
      <c r="B4" s="205"/>
      <c r="C4" s="206" t="str">
        <f>CONCATENATE(cisloobjektu," ",nazevobjektu)</f>
        <v xml:space="preserve"> So-03-manipulační plocha s prostorem pro kontejner</v>
      </c>
      <c r="D4" s="207"/>
      <c r="E4" s="207"/>
      <c r="F4" s="207"/>
      <c r="G4" s="208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211" t="s">
        <v>162</v>
      </c>
      <c r="G6" s="212"/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73"/>
      <c r="F7" s="210"/>
      <c r="G7" s="214"/>
      <c r="H7" s="215"/>
      <c r="I7" s="215"/>
      <c r="O7" s="216">
        <v>1</v>
      </c>
    </row>
    <row r="8" spans="1:104" s="121" customFormat="1" x14ac:dyDescent="0.2">
      <c r="A8" s="169">
        <v>1</v>
      </c>
      <c r="B8" s="170" t="s">
        <v>71</v>
      </c>
      <c r="C8" s="141" t="s">
        <v>163</v>
      </c>
      <c r="D8" s="142" t="s">
        <v>72</v>
      </c>
      <c r="E8" s="174">
        <v>5.12</v>
      </c>
      <c r="F8" s="209" t="s">
        <v>170</v>
      </c>
      <c r="G8" s="217" t="e">
        <f t="shared" ref="G8:G13" si="0">E8*F8</f>
        <v>#VALUE!</v>
      </c>
      <c r="O8" s="216">
        <v>2</v>
      </c>
      <c r="AA8" s="121">
        <v>12</v>
      </c>
      <c r="AB8" s="121">
        <v>0</v>
      </c>
      <c r="AC8" s="121">
        <v>1</v>
      </c>
      <c r="AZ8" s="121">
        <v>1</v>
      </c>
      <c r="BA8" s="121" t="e">
        <f t="shared" ref="BA8:BA13" si="1">IF(AZ8=1,G8,0)</f>
        <v>#VALUE!</v>
      </c>
      <c r="BB8" s="121">
        <f t="shared" ref="BB8:BB13" si="2">IF(AZ8=2,G8,0)</f>
        <v>0</v>
      </c>
      <c r="BC8" s="121">
        <f t="shared" ref="BC8:BC13" si="3">IF(AZ8=3,G8,0)</f>
        <v>0</v>
      </c>
      <c r="BD8" s="121">
        <f t="shared" ref="BD8:BD13" si="4">IF(AZ8=4,G8,0)</f>
        <v>0</v>
      </c>
      <c r="BE8" s="121">
        <f t="shared" ref="BE8:BE13" si="5">IF(AZ8=5,G8,0)</f>
        <v>0</v>
      </c>
      <c r="CZ8" s="121">
        <v>0</v>
      </c>
    </row>
    <row r="9" spans="1:104" s="121" customFormat="1" x14ac:dyDescent="0.2">
      <c r="A9" s="139">
        <v>2</v>
      </c>
      <c r="B9" s="140" t="s">
        <v>73</v>
      </c>
      <c r="C9" s="141" t="s">
        <v>74</v>
      </c>
      <c r="D9" s="142" t="s">
        <v>72</v>
      </c>
      <c r="E9" s="174">
        <v>5.12</v>
      </c>
      <c r="F9" s="209" t="str">
        <f>F8</f>
        <v xml:space="preserve">  (0,8x0,8x1,0)x8 PD v.č. 3.02,03</v>
      </c>
      <c r="G9" s="217" t="e">
        <f t="shared" si="0"/>
        <v>#VALUE!</v>
      </c>
      <c r="O9" s="216">
        <v>2</v>
      </c>
      <c r="AA9" s="121">
        <v>12</v>
      </c>
      <c r="AB9" s="121">
        <v>0</v>
      </c>
      <c r="AC9" s="121">
        <v>2</v>
      </c>
      <c r="AZ9" s="121">
        <v>1</v>
      </c>
      <c r="BA9" s="121" t="e">
        <f t="shared" si="1"/>
        <v>#VALUE!</v>
      </c>
      <c r="BB9" s="121">
        <f t="shared" si="2"/>
        <v>0</v>
      </c>
      <c r="BC9" s="121">
        <f t="shared" si="3"/>
        <v>0</v>
      </c>
      <c r="BD9" s="121">
        <f t="shared" si="4"/>
        <v>0</v>
      </c>
      <c r="BE9" s="121">
        <f t="shared" si="5"/>
        <v>0</v>
      </c>
      <c r="CZ9" s="121">
        <v>0</v>
      </c>
    </row>
    <row r="10" spans="1:104" s="121" customFormat="1" x14ac:dyDescent="0.2">
      <c r="A10" s="139">
        <v>3</v>
      </c>
      <c r="B10" s="140" t="s">
        <v>75</v>
      </c>
      <c r="C10" s="141" t="s">
        <v>76</v>
      </c>
      <c r="D10" s="142" t="s">
        <v>72</v>
      </c>
      <c r="E10" s="174">
        <v>5.12</v>
      </c>
      <c r="F10" s="209" t="str">
        <f>F8</f>
        <v xml:space="preserve">  (0,8x0,8x1,0)x8 PD v.č. 3.02,03</v>
      </c>
      <c r="G10" s="217" t="e">
        <f t="shared" si="0"/>
        <v>#VALUE!</v>
      </c>
      <c r="O10" s="216">
        <v>2</v>
      </c>
      <c r="AA10" s="121">
        <v>12</v>
      </c>
      <c r="AB10" s="121">
        <v>0</v>
      </c>
      <c r="AC10" s="121">
        <v>3</v>
      </c>
      <c r="AZ10" s="121">
        <v>1</v>
      </c>
      <c r="BA10" s="121" t="e">
        <f t="shared" si="1"/>
        <v>#VALUE!</v>
      </c>
      <c r="BB10" s="121">
        <f t="shared" si="2"/>
        <v>0</v>
      </c>
      <c r="BC10" s="121">
        <f t="shared" si="3"/>
        <v>0</v>
      </c>
      <c r="BD10" s="121">
        <f t="shared" si="4"/>
        <v>0</v>
      </c>
      <c r="BE10" s="121">
        <f t="shared" si="5"/>
        <v>0</v>
      </c>
      <c r="CZ10" s="121">
        <v>0</v>
      </c>
    </row>
    <row r="11" spans="1:104" s="121" customFormat="1" ht="22.5" x14ac:dyDescent="0.2">
      <c r="A11" s="139">
        <v>4</v>
      </c>
      <c r="B11" s="140" t="s">
        <v>77</v>
      </c>
      <c r="C11" s="141" t="s">
        <v>78</v>
      </c>
      <c r="D11" s="142" t="s">
        <v>72</v>
      </c>
      <c r="E11" s="174">
        <v>5.12</v>
      </c>
      <c r="F11" s="209" t="str">
        <f>F8</f>
        <v xml:space="preserve">  (0,8x0,8x1,0)x8 PD v.č. 3.02,03</v>
      </c>
      <c r="G11" s="217" t="e">
        <f t="shared" si="0"/>
        <v>#VALUE!</v>
      </c>
      <c r="O11" s="216">
        <v>2</v>
      </c>
      <c r="AA11" s="121">
        <v>12</v>
      </c>
      <c r="AB11" s="121">
        <v>0</v>
      </c>
      <c r="AC11" s="121">
        <v>4</v>
      </c>
      <c r="AZ11" s="121">
        <v>1</v>
      </c>
      <c r="BA11" s="121" t="e">
        <f t="shared" si="1"/>
        <v>#VALUE!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s="121" customFormat="1" x14ac:dyDescent="0.2">
      <c r="A12" s="139">
        <v>5</v>
      </c>
      <c r="B12" s="140" t="s">
        <v>79</v>
      </c>
      <c r="C12" s="141" t="s">
        <v>80</v>
      </c>
      <c r="D12" s="142" t="s">
        <v>72</v>
      </c>
      <c r="E12" s="174">
        <v>5.12</v>
      </c>
      <c r="F12" s="209" t="str">
        <f>F8</f>
        <v xml:space="preserve">  (0,8x0,8x1,0)x8 PD v.č. 3.02,03</v>
      </c>
      <c r="G12" s="217" t="e">
        <f t="shared" si="0"/>
        <v>#VALUE!</v>
      </c>
      <c r="O12" s="216">
        <v>2</v>
      </c>
      <c r="AA12" s="121">
        <v>12</v>
      </c>
      <c r="AB12" s="121">
        <v>0</v>
      </c>
      <c r="AC12" s="121">
        <v>5</v>
      </c>
      <c r="AZ12" s="121">
        <v>1</v>
      </c>
      <c r="BA12" s="121" t="e">
        <f t="shared" si="1"/>
        <v>#VALUE!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Z12" s="121">
        <v>0</v>
      </c>
    </row>
    <row r="13" spans="1:104" s="121" customFormat="1" ht="24.75" customHeight="1" x14ac:dyDescent="0.2">
      <c r="A13" s="139">
        <v>6</v>
      </c>
      <c r="B13" s="140" t="s">
        <v>81</v>
      </c>
      <c r="C13" s="141" t="s">
        <v>82</v>
      </c>
      <c r="D13" s="142" t="s">
        <v>83</v>
      </c>
      <c r="E13" s="174">
        <v>802.68</v>
      </c>
      <c r="F13" s="218" t="s">
        <v>171</v>
      </c>
      <c r="G13" s="219" t="e">
        <f t="shared" si="0"/>
        <v>#VALUE!</v>
      </c>
      <c r="O13" s="216">
        <v>2</v>
      </c>
      <c r="AA13" s="121">
        <v>12</v>
      </c>
      <c r="AB13" s="121">
        <v>0</v>
      </c>
      <c r="AC13" s="121">
        <v>6</v>
      </c>
      <c r="AZ13" s="121">
        <v>1</v>
      </c>
      <c r="BA13" s="121" t="e">
        <f t="shared" si="1"/>
        <v>#VALUE!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</v>
      </c>
    </row>
    <row r="14" spans="1:104" s="121" customFormat="1" x14ac:dyDescent="0.2">
      <c r="A14" s="145"/>
      <c r="B14" s="146" t="s">
        <v>68</v>
      </c>
      <c r="C14" s="147" t="str">
        <f>CONCATENATE(B7," ",C7)</f>
        <v>1 Zemní práce</v>
      </c>
      <c r="D14" s="145"/>
      <c r="E14" s="175"/>
      <c r="F14" s="209"/>
      <c r="G14" s="217" t="e">
        <f>SUM(G7:G13)</f>
        <v>#VALUE!</v>
      </c>
      <c r="O14" s="216">
        <v>4</v>
      </c>
      <c r="BA14" s="220" t="e">
        <f>SUM(BA7:BA13)</f>
        <v>#VALUE!</v>
      </c>
      <c r="BB14" s="220">
        <f>SUM(BB7:BB13)</f>
        <v>0</v>
      </c>
      <c r="BC14" s="220">
        <f>SUM(BC7:BC13)</f>
        <v>0</v>
      </c>
      <c r="BD14" s="220">
        <f>SUM(BD7:BD13)</f>
        <v>0</v>
      </c>
      <c r="BE14" s="220">
        <f>SUM(BE7:BE13)</f>
        <v>0</v>
      </c>
    </row>
    <row r="15" spans="1:104" s="121" customFormat="1" x14ac:dyDescent="0.2">
      <c r="A15" s="133" t="s">
        <v>65</v>
      </c>
      <c r="B15" s="134" t="s">
        <v>84</v>
      </c>
      <c r="C15" s="135" t="s">
        <v>85</v>
      </c>
      <c r="D15" s="136"/>
      <c r="E15" s="173"/>
      <c r="F15" s="210"/>
      <c r="G15" s="214"/>
      <c r="H15" s="215"/>
      <c r="I15" s="215"/>
      <c r="O15" s="216">
        <v>1</v>
      </c>
    </row>
    <row r="16" spans="1:104" s="121" customFormat="1" x14ac:dyDescent="0.2">
      <c r="A16" s="169">
        <v>7</v>
      </c>
      <c r="B16" s="170" t="s">
        <v>86</v>
      </c>
      <c r="C16" s="141" t="s">
        <v>167</v>
      </c>
      <c r="D16" s="142" t="s">
        <v>72</v>
      </c>
      <c r="E16" s="174">
        <v>6.86</v>
      </c>
      <c r="F16" s="209" t="s">
        <v>172</v>
      </c>
      <c r="G16" s="217" t="e">
        <f>E16*F16</f>
        <v>#VALUE!</v>
      </c>
      <c r="O16" s="216">
        <v>2</v>
      </c>
      <c r="AA16" s="121">
        <v>12</v>
      </c>
      <c r="AB16" s="121">
        <v>0</v>
      </c>
      <c r="AC16" s="121">
        <v>7</v>
      </c>
      <c r="AZ16" s="121">
        <v>1</v>
      </c>
      <c r="BA16" s="121" t="e">
        <f>IF(AZ16=1,G16,0)</f>
        <v>#VALUE!</v>
      </c>
      <c r="BB16" s="121">
        <f>IF(AZ16=2,G16,0)</f>
        <v>0</v>
      </c>
      <c r="BC16" s="121">
        <f>IF(AZ16=3,G16,0)</f>
        <v>0</v>
      </c>
      <c r="BD16" s="121">
        <f>IF(AZ16=4,G16,0)</f>
        <v>0</v>
      </c>
      <c r="BE16" s="121">
        <f>IF(AZ16=5,G16,0)</f>
        <v>0</v>
      </c>
      <c r="CZ16" s="121">
        <v>2.4169299999999998</v>
      </c>
    </row>
    <row r="17" spans="1:104" s="121" customFormat="1" x14ac:dyDescent="0.2">
      <c r="A17" s="145"/>
      <c r="B17" s="146" t="s">
        <v>68</v>
      </c>
      <c r="C17" s="147" t="str">
        <f>CONCATENATE(B15," ",C15)</f>
        <v>2 Základy,zvláštní zakládání</v>
      </c>
      <c r="D17" s="145"/>
      <c r="E17" s="175"/>
      <c r="F17" s="209"/>
      <c r="G17" s="217" t="e">
        <f>SUM(G15:G16)</f>
        <v>#VALUE!</v>
      </c>
      <c r="O17" s="216">
        <v>4</v>
      </c>
      <c r="BA17" s="220" t="e">
        <f>SUM(BA15:BA16)</f>
        <v>#VALUE!</v>
      </c>
      <c r="BB17" s="220">
        <f>SUM(BB15:BB16)</f>
        <v>0</v>
      </c>
      <c r="BC17" s="220">
        <f>SUM(BC15:BC16)</f>
        <v>0</v>
      </c>
      <c r="BD17" s="220">
        <f>SUM(BD15:BD16)</f>
        <v>0</v>
      </c>
      <c r="BE17" s="220">
        <f>SUM(BE15:BE16)</f>
        <v>0</v>
      </c>
    </row>
    <row r="18" spans="1:104" s="121" customFormat="1" x14ac:dyDescent="0.2">
      <c r="A18" s="133" t="s">
        <v>65</v>
      </c>
      <c r="B18" s="134" t="s">
        <v>87</v>
      </c>
      <c r="C18" s="135" t="s">
        <v>88</v>
      </c>
      <c r="D18" s="136"/>
      <c r="E18" s="173"/>
      <c r="F18" s="210"/>
      <c r="G18" s="214"/>
      <c r="H18" s="215"/>
      <c r="I18" s="215"/>
      <c r="O18" s="216">
        <v>1</v>
      </c>
    </row>
    <row r="19" spans="1:104" s="121" customFormat="1" ht="22.5" customHeight="1" x14ac:dyDescent="0.2">
      <c r="A19" s="139">
        <v>8</v>
      </c>
      <c r="B19" s="140" t="s">
        <v>89</v>
      </c>
      <c r="C19" s="141" t="s">
        <v>90</v>
      </c>
      <c r="D19" s="142" t="s">
        <v>83</v>
      </c>
      <c r="E19" s="174">
        <v>802.68</v>
      </c>
      <c r="F19" s="218" t="s">
        <v>171</v>
      </c>
      <c r="G19" s="219" t="e">
        <f t="shared" ref="G19" si="6">E19*F19</f>
        <v>#VALUE!</v>
      </c>
      <c r="O19" s="216">
        <v>2</v>
      </c>
      <c r="AA19" s="121">
        <v>12</v>
      </c>
      <c r="AB19" s="121">
        <v>0</v>
      </c>
      <c r="AC19" s="121">
        <v>8</v>
      </c>
      <c r="AZ19" s="121">
        <v>1</v>
      </c>
      <c r="BA19" s="121" t="e">
        <f>IF(AZ19=1,G19,0)</f>
        <v>#VALUE!</v>
      </c>
      <c r="BB19" s="121">
        <f>IF(AZ19=2,G19,0)</f>
        <v>0</v>
      </c>
      <c r="BC19" s="121">
        <f>IF(AZ19=3,G19,0)</f>
        <v>0</v>
      </c>
      <c r="BD19" s="121">
        <f>IF(AZ19=4,G19,0)</f>
        <v>0</v>
      </c>
      <c r="BE19" s="121">
        <f>IF(AZ19=5,G19,0)</f>
        <v>0</v>
      </c>
      <c r="CZ19" s="121">
        <v>0.37080000000000002</v>
      </c>
    </row>
    <row r="20" spans="1:104" s="121" customFormat="1" ht="22.5" customHeight="1" x14ac:dyDescent="0.2">
      <c r="A20" s="169">
        <v>9</v>
      </c>
      <c r="B20" s="170" t="s">
        <v>91</v>
      </c>
      <c r="C20" s="141" t="s">
        <v>168</v>
      </c>
      <c r="D20" s="142" t="s">
        <v>83</v>
      </c>
      <c r="E20" s="174">
        <v>1605.36</v>
      </c>
      <c r="F20" s="209" t="s">
        <v>173</v>
      </c>
      <c r="G20" s="221" t="e">
        <f>E20*F20</f>
        <v>#VALUE!</v>
      </c>
      <c r="O20" s="216">
        <v>2</v>
      </c>
      <c r="AA20" s="121">
        <v>12</v>
      </c>
      <c r="AB20" s="121">
        <v>0</v>
      </c>
      <c r="AC20" s="121">
        <v>9</v>
      </c>
      <c r="AZ20" s="121">
        <v>1</v>
      </c>
      <c r="BA20" s="121" t="e">
        <f>IF(AZ20=1,G20,0)</f>
        <v>#VALUE!</v>
      </c>
      <c r="BB20" s="121">
        <f>IF(AZ20=2,G20,0)</f>
        <v>0</v>
      </c>
      <c r="BC20" s="121">
        <f>IF(AZ20=3,G20,0)</f>
        <v>0</v>
      </c>
      <c r="BD20" s="121">
        <f>IF(AZ20=4,G20,0)</f>
        <v>0</v>
      </c>
      <c r="BE20" s="121">
        <f>IF(AZ20=5,G20,0)</f>
        <v>0</v>
      </c>
      <c r="CZ20" s="121">
        <v>0.12923000000000001</v>
      </c>
    </row>
    <row r="21" spans="1:104" s="121" customFormat="1" ht="22.5" x14ac:dyDescent="0.2">
      <c r="A21" s="139">
        <v>10</v>
      </c>
      <c r="B21" s="140" t="s">
        <v>92</v>
      </c>
      <c r="C21" s="141" t="s">
        <v>93</v>
      </c>
      <c r="D21" s="142" t="s">
        <v>83</v>
      </c>
      <c r="E21" s="174">
        <v>802.68</v>
      </c>
      <c r="F21" s="218" t="s">
        <v>171</v>
      </c>
      <c r="G21" s="219" t="e">
        <f t="shared" ref="G21:G23" si="7">E21*F21</f>
        <v>#VALUE!</v>
      </c>
      <c r="O21" s="216">
        <v>2</v>
      </c>
      <c r="AA21" s="121">
        <v>12</v>
      </c>
      <c r="AB21" s="121">
        <v>0</v>
      </c>
      <c r="AC21" s="121">
        <v>10</v>
      </c>
      <c r="AZ21" s="121">
        <v>1</v>
      </c>
      <c r="BA21" s="121" t="e">
        <f>IF(AZ21=1,G21,0)</f>
        <v>#VALUE!</v>
      </c>
      <c r="BB21" s="121">
        <f>IF(AZ21=2,G21,0)</f>
        <v>0</v>
      </c>
      <c r="BC21" s="121">
        <f>IF(AZ21=3,G21,0)</f>
        <v>0</v>
      </c>
      <c r="BD21" s="121">
        <f>IF(AZ21=4,G21,0)</f>
        <v>0</v>
      </c>
      <c r="BE21" s="121">
        <f>IF(AZ21=5,G21,0)</f>
        <v>0</v>
      </c>
      <c r="CZ21" s="121">
        <v>0.38313999999999998</v>
      </c>
    </row>
    <row r="22" spans="1:104" s="121" customFormat="1" x14ac:dyDescent="0.2">
      <c r="A22" s="139">
        <v>11</v>
      </c>
      <c r="B22" s="140" t="s">
        <v>94</v>
      </c>
      <c r="C22" s="141" t="s">
        <v>95</v>
      </c>
      <c r="D22" s="142" t="s">
        <v>83</v>
      </c>
      <c r="E22" s="174">
        <v>802.68</v>
      </c>
      <c r="F22" s="218" t="s">
        <v>171</v>
      </c>
      <c r="G22" s="219" t="e">
        <f t="shared" si="7"/>
        <v>#VALUE!</v>
      </c>
      <c r="O22" s="216">
        <v>2</v>
      </c>
      <c r="AA22" s="121">
        <v>12</v>
      </c>
      <c r="AB22" s="121">
        <v>0</v>
      </c>
      <c r="AC22" s="121">
        <v>11</v>
      </c>
      <c r="AZ22" s="121">
        <v>1</v>
      </c>
      <c r="BA22" s="121" t="e">
        <f>IF(AZ22=1,G22,0)</f>
        <v>#VALUE!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6.0999999999999997E-4</v>
      </c>
    </row>
    <row r="23" spans="1:104" s="121" customFormat="1" ht="22.5" x14ac:dyDescent="0.2">
      <c r="A23" s="139">
        <v>12</v>
      </c>
      <c r="B23" s="140" t="s">
        <v>96</v>
      </c>
      <c r="C23" s="141" t="s">
        <v>97</v>
      </c>
      <c r="D23" s="142" t="s">
        <v>83</v>
      </c>
      <c r="E23" s="174">
        <v>802.68</v>
      </c>
      <c r="F23" s="218" t="s">
        <v>171</v>
      </c>
      <c r="G23" s="219" t="e">
        <f t="shared" si="7"/>
        <v>#VALUE!</v>
      </c>
      <c r="O23" s="216">
        <v>2</v>
      </c>
      <c r="AA23" s="121">
        <v>12</v>
      </c>
      <c r="AB23" s="121">
        <v>0</v>
      </c>
      <c r="AC23" s="121">
        <v>12</v>
      </c>
      <c r="AZ23" s="121">
        <v>1</v>
      </c>
      <c r="BA23" s="121" t="e">
        <f>IF(AZ23=1,G23,0)</f>
        <v>#VALUE!</v>
      </c>
      <c r="BB23" s="121">
        <f>IF(AZ23=2,G23,0)</f>
        <v>0</v>
      </c>
      <c r="BC23" s="121">
        <f>IF(AZ23=3,G23,0)</f>
        <v>0</v>
      </c>
      <c r="BD23" s="121">
        <f>IF(AZ23=4,G23,0)</f>
        <v>0</v>
      </c>
      <c r="BE23" s="121">
        <f>IF(AZ23=5,G23,0)</f>
        <v>0</v>
      </c>
      <c r="CZ23" s="121">
        <v>0.12966</v>
      </c>
    </row>
    <row r="24" spans="1:104" s="121" customFormat="1" x14ac:dyDescent="0.2">
      <c r="A24" s="145"/>
      <c r="B24" s="146" t="s">
        <v>68</v>
      </c>
      <c r="C24" s="147" t="str">
        <f>CONCATENATE(B18," ",C18)</f>
        <v>5 Komunikace</v>
      </c>
      <c r="D24" s="145"/>
      <c r="E24" s="175"/>
      <c r="F24" s="209"/>
      <c r="G24" s="217" t="e">
        <f>SUM(G18:G23)</f>
        <v>#VALUE!</v>
      </c>
      <c r="O24" s="216">
        <v>4</v>
      </c>
      <c r="BA24" s="220" t="e">
        <f>SUM(BA18:BA23)</f>
        <v>#VALUE!</v>
      </c>
      <c r="BB24" s="220">
        <f>SUM(BB18:BB23)</f>
        <v>0</v>
      </c>
      <c r="BC24" s="220">
        <f>SUM(BC18:BC23)</f>
        <v>0</v>
      </c>
      <c r="BD24" s="220">
        <f>SUM(BD18:BD23)</f>
        <v>0</v>
      </c>
      <c r="BE24" s="220">
        <f>SUM(BE18:BE23)</f>
        <v>0</v>
      </c>
    </row>
    <row r="25" spans="1:104" s="121" customFormat="1" x14ac:dyDescent="0.2">
      <c r="A25" s="133" t="s">
        <v>65</v>
      </c>
      <c r="B25" s="134" t="s">
        <v>98</v>
      </c>
      <c r="C25" s="135" t="s">
        <v>99</v>
      </c>
      <c r="D25" s="136"/>
      <c r="E25" s="173"/>
      <c r="F25" s="210"/>
      <c r="G25" s="214"/>
      <c r="H25" s="215"/>
      <c r="I25" s="215"/>
      <c r="O25" s="216">
        <v>1</v>
      </c>
    </row>
    <row r="26" spans="1:104" s="121" customFormat="1" x14ac:dyDescent="0.2">
      <c r="A26" s="139">
        <v>13</v>
      </c>
      <c r="B26" s="140" t="s">
        <v>100</v>
      </c>
      <c r="C26" s="141" t="s">
        <v>161</v>
      </c>
      <c r="D26" s="142" t="s">
        <v>83</v>
      </c>
      <c r="E26" s="174">
        <v>86</v>
      </c>
      <c r="F26" s="209" t="s">
        <v>192</v>
      </c>
      <c r="G26" s="217" t="e">
        <f>E26*F26</f>
        <v>#VALUE!</v>
      </c>
      <c r="O26" s="216">
        <v>2</v>
      </c>
      <c r="AA26" s="121">
        <v>12</v>
      </c>
      <c r="AB26" s="121">
        <v>0</v>
      </c>
      <c r="AC26" s="121">
        <v>13</v>
      </c>
      <c r="AZ26" s="121">
        <v>1</v>
      </c>
      <c r="BA26" s="121" t="e">
        <f>IF(AZ26=1,G26,0)</f>
        <v>#VALUE!</v>
      </c>
      <c r="BB26" s="121">
        <f>IF(AZ26=2,G26,0)</f>
        <v>0</v>
      </c>
      <c r="BC26" s="121">
        <f>IF(AZ26=3,G26,0)</f>
        <v>0</v>
      </c>
      <c r="BD26" s="121">
        <f>IF(AZ26=4,G26,0)</f>
        <v>0</v>
      </c>
      <c r="BE26" s="121">
        <f>IF(AZ26=5,G26,0)</f>
        <v>0</v>
      </c>
      <c r="CZ26" s="121">
        <v>1.58E-3</v>
      </c>
    </row>
    <row r="27" spans="1:104" s="121" customFormat="1" x14ac:dyDescent="0.2">
      <c r="A27" s="145"/>
      <c r="B27" s="146" t="s">
        <v>68</v>
      </c>
      <c r="C27" s="147" t="str">
        <f>CONCATENATE(B25," ",C25)</f>
        <v>94 Lešení a stavební výtahy</v>
      </c>
      <c r="D27" s="145"/>
      <c r="E27" s="175"/>
      <c r="F27" s="209" t="s">
        <v>194</v>
      </c>
      <c r="G27" s="217" t="e">
        <f>SUM(G25:G26)</f>
        <v>#VALUE!</v>
      </c>
      <c r="O27" s="216">
        <v>4</v>
      </c>
      <c r="BA27" s="220" t="e">
        <f>SUM(BA25:BA26)</f>
        <v>#VALUE!</v>
      </c>
      <c r="BB27" s="220">
        <f>SUM(BB25:BB26)</f>
        <v>0</v>
      </c>
      <c r="BC27" s="220">
        <f>SUM(BC25:BC26)</f>
        <v>0</v>
      </c>
      <c r="BD27" s="220">
        <f>SUM(BD25:BD26)</f>
        <v>0</v>
      </c>
      <c r="BE27" s="220">
        <f>SUM(BE25:BE26)</f>
        <v>0</v>
      </c>
    </row>
    <row r="28" spans="1:104" s="121" customFormat="1" x14ac:dyDescent="0.2">
      <c r="A28" s="133" t="s">
        <v>65</v>
      </c>
      <c r="B28" s="134" t="s">
        <v>101</v>
      </c>
      <c r="C28" s="135" t="s">
        <v>102</v>
      </c>
      <c r="D28" s="136"/>
      <c r="E28" s="173"/>
      <c r="F28" s="210"/>
      <c r="G28" s="214"/>
      <c r="H28" s="215"/>
      <c r="I28" s="215"/>
      <c r="O28" s="216">
        <v>1</v>
      </c>
    </row>
    <row r="29" spans="1:104" s="121" customFormat="1" ht="22.5" x14ac:dyDescent="0.2">
      <c r="A29" s="139">
        <v>14</v>
      </c>
      <c r="B29" s="140" t="s">
        <v>103</v>
      </c>
      <c r="C29" s="141" t="s">
        <v>104</v>
      </c>
      <c r="D29" s="142" t="s">
        <v>83</v>
      </c>
      <c r="E29" s="174">
        <v>802.68</v>
      </c>
      <c r="F29" s="218" t="s">
        <v>171</v>
      </c>
      <c r="G29" s="219" t="e">
        <f t="shared" ref="G29" si="8">E29*F29</f>
        <v>#VALUE!</v>
      </c>
      <c r="O29" s="216">
        <v>2</v>
      </c>
      <c r="AA29" s="121">
        <v>12</v>
      </c>
      <c r="AB29" s="121">
        <v>0</v>
      </c>
      <c r="AC29" s="121">
        <v>14</v>
      </c>
      <c r="AZ29" s="121">
        <v>1</v>
      </c>
      <c r="BA29" s="121" t="e">
        <f>IF(AZ29=1,G29,0)</f>
        <v>#VALUE!</v>
      </c>
      <c r="BB29" s="121">
        <f>IF(AZ29=2,G29,0)</f>
        <v>0</v>
      </c>
      <c r="BC29" s="121">
        <f>IF(AZ29=3,G29,0)</f>
        <v>0</v>
      </c>
      <c r="BD29" s="121">
        <f>IF(AZ29=4,G29,0)</f>
        <v>0</v>
      </c>
      <c r="BE29" s="121">
        <f>IF(AZ29=5,G29,0)</f>
        <v>0</v>
      </c>
      <c r="CZ29" s="121">
        <v>4.0000000000000003E-5</v>
      </c>
    </row>
    <row r="30" spans="1:104" s="121" customFormat="1" ht="22.5" x14ac:dyDescent="0.2">
      <c r="A30" s="139">
        <v>15</v>
      </c>
      <c r="B30" s="140" t="s">
        <v>105</v>
      </c>
      <c r="C30" s="141" t="s">
        <v>106</v>
      </c>
      <c r="D30" s="142" t="s">
        <v>107</v>
      </c>
      <c r="E30" s="174">
        <v>32</v>
      </c>
      <c r="F30" s="209" t="s">
        <v>174</v>
      </c>
      <c r="G30" s="217" t="e">
        <f t="shared" ref="G30" si="9">E30*F30</f>
        <v>#VALUE!</v>
      </c>
      <c r="O30" s="216">
        <v>2</v>
      </c>
      <c r="AA30" s="121">
        <v>12</v>
      </c>
      <c r="AB30" s="121">
        <v>0</v>
      </c>
      <c r="AC30" s="121">
        <v>15</v>
      </c>
      <c r="AZ30" s="121">
        <v>1</v>
      </c>
      <c r="BA30" s="121" t="e">
        <f>IF(AZ30=1,G30,0)</f>
        <v>#VALUE!</v>
      </c>
      <c r="BB30" s="121">
        <f>IF(AZ30=2,G30,0)</f>
        <v>0</v>
      </c>
      <c r="BC30" s="121">
        <f>IF(AZ30=3,G30,0)</f>
        <v>0</v>
      </c>
      <c r="BD30" s="121">
        <f>IF(AZ30=4,G30,0)</f>
        <v>0</v>
      </c>
      <c r="BE30" s="121">
        <f>IF(AZ30=5,G30,0)</f>
        <v>0</v>
      </c>
      <c r="CZ30" s="121">
        <v>0</v>
      </c>
    </row>
    <row r="31" spans="1:104" s="121" customFormat="1" x14ac:dyDescent="0.2">
      <c r="A31" s="145"/>
      <c r="B31" s="146" t="s">
        <v>68</v>
      </c>
      <c r="C31" s="147" t="str">
        <f>CONCATENATE(B28," ",C28)</f>
        <v>95 Dokončovací kce na pozem.stav.</v>
      </c>
      <c r="D31" s="145"/>
      <c r="E31" s="175"/>
      <c r="F31" s="209"/>
      <c r="G31" s="217" t="e">
        <f>SUM(G28:G30)</f>
        <v>#VALUE!</v>
      </c>
      <c r="O31" s="216">
        <v>4</v>
      </c>
      <c r="BA31" s="220" t="e">
        <f>SUM(BA28:BA30)</f>
        <v>#VALUE!</v>
      </c>
      <c r="BB31" s="220">
        <f>SUM(BB28:BB30)</f>
        <v>0</v>
      </c>
      <c r="BC31" s="220">
        <f>SUM(BC28:BC30)</f>
        <v>0</v>
      </c>
      <c r="BD31" s="220">
        <f>SUM(BD28:BD30)</f>
        <v>0</v>
      </c>
      <c r="BE31" s="220">
        <f>SUM(BE28:BE30)</f>
        <v>0</v>
      </c>
    </row>
    <row r="32" spans="1:104" s="121" customFormat="1" x14ac:dyDescent="0.2">
      <c r="A32" s="133" t="s">
        <v>65</v>
      </c>
      <c r="B32" s="134" t="s">
        <v>108</v>
      </c>
      <c r="C32" s="135" t="s">
        <v>109</v>
      </c>
      <c r="D32" s="136"/>
      <c r="E32" s="173"/>
      <c r="F32" s="210"/>
      <c r="G32" s="214"/>
      <c r="H32" s="215"/>
      <c r="I32" s="215"/>
      <c r="O32" s="216">
        <v>1</v>
      </c>
    </row>
    <row r="33" spans="1:104" s="121" customFormat="1" x14ac:dyDescent="0.2">
      <c r="A33" s="139">
        <v>16</v>
      </c>
      <c r="B33" s="140" t="s">
        <v>110</v>
      </c>
      <c r="C33" s="141" t="s">
        <v>111</v>
      </c>
      <c r="D33" s="142" t="s">
        <v>112</v>
      </c>
      <c r="E33" s="174">
        <v>865.34</v>
      </c>
      <c r="F33" s="209"/>
      <c r="G33" s="217">
        <f>E33*F33</f>
        <v>0</v>
      </c>
      <c r="O33" s="216">
        <v>2</v>
      </c>
      <c r="AA33" s="121">
        <v>12</v>
      </c>
      <c r="AB33" s="121">
        <v>0</v>
      </c>
      <c r="AC33" s="121">
        <v>16</v>
      </c>
      <c r="AZ33" s="121">
        <v>1</v>
      </c>
      <c r="BA33" s="121">
        <f>IF(AZ33=1,G33,0)</f>
        <v>0</v>
      </c>
      <c r="BB33" s="121">
        <f>IF(AZ33=2,G33,0)</f>
        <v>0</v>
      </c>
      <c r="BC33" s="121">
        <f>IF(AZ33=3,G33,0)</f>
        <v>0</v>
      </c>
      <c r="BD33" s="121">
        <f>IF(AZ33=4,G33,0)</f>
        <v>0</v>
      </c>
      <c r="BE33" s="121">
        <f>IF(AZ33=5,G33,0)</f>
        <v>0</v>
      </c>
      <c r="CZ33" s="121">
        <v>0</v>
      </c>
    </row>
    <row r="34" spans="1:104" s="121" customFormat="1" x14ac:dyDescent="0.2">
      <c r="A34" s="145"/>
      <c r="B34" s="146" t="s">
        <v>68</v>
      </c>
      <c r="C34" s="147" t="str">
        <f>CONCATENATE(B32," ",C32)</f>
        <v>99 Staveništní přesun hmot</v>
      </c>
      <c r="D34" s="145"/>
      <c r="E34" s="175"/>
      <c r="F34" s="209"/>
      <c r="G34" s="217">
        <f>SUM(G32:G33)</f>
        <v>0</v>
      </c>
      <c r="O34" s="216">
        <v>4</v>
      </c>
      <c r="BA34" s="220">
        <f>SUM(BA32:BA33)</f>
        <v>0</v>
      </c>
      <c r="BB34" s="220">
        <f>SUM(BB32:BB33)</f>
        <v>0</v>
      </c>
      <c r="BC34" s="220">
        <f>SUM(BC32:BC33)</f>
        <v>0</v>
      </c>
      <c r="BD34" s="220">
        <f>SUM(BD32:BD33)</f>
        <v>0</v>
      </c>
      <c r="BE34" s="220">
        <f>SUM(BE32:BE33)</f>
        <v>0</v>
      </c>
    </row>
    <row r="35" spans="1:104" s="121" customFormat="1" x14ac:dyDescent="0.2">
      <c r="A35" s="133" t="s">
        <v>65</v>
      </c>
      <c r="B35" s="134" t="s">
        <v>113</v>
      </c>
      <c r="C35" s="135" t="s">
        <v>114</v>
      </c>
      <c r="D35" s="136"/>
      <c r="E35" s="173"/>
      <c r="F35" s="210"/>
      <c r="G35" s="214"/>
      <c r="H35" s="215"/>
      <c r="I35" s="215"/>
      <c r="O35" s="216">
        <v>1</v>
      </c>
    </row>
    <row r="36" spans="1:104" s="121" customFormat="1" ht="22.5" x14ac:dyDescent="0.2">
      <c r="A36" s="169">
        <v>17</v>
      </c>
      <c r="B36" s="170" t="s">
        <v>115</v>
      </c>
      <c r="C36" s="141" t="s">
        <v>166</v>
      </c>
      <c r="D36" s="142" t="s">
        <v>83</v>
      </c>
      <c r="E36" s="174">
        <v>119.55</v>
      </c>
      <c r="F36" s="209" t="s">
        <v>175</v>
      </c>
      <c r="G36" s="217" t="e">
        <f>E36*F36</f>
        <v>#VALUE!</v>
      </c>
      <c r="O36" s="216">
        <v>2</v>
      </c>
      <c r="AA36" s="121">
        <v>12</v>
      </c>
      <c r="AB36" s="121">
        <v>0</v>
      </c>
      <c r="AC36" s="121">
        <v>17</v>
      </c>
      <c r="AZ36" s="121">
        <v>2</v>
      </c>
      <c r="BA36" s="121">
        <f>IF(AZ36=1,G36,0)</f>
        <v>0</v>
      </c>
      <c r="BB36" s="121" t="e">
        <f>IF(AZ36=2,G36,0)</f>
        <v>#VALUE!</v>
      </c>
      <c r="BC36" s="121">
        <f>IF(AZ36=3,G36,0)</f>
        <v>0</v>
      </c>
      <c r="BD36" s="121">
        <f>IF(AZ36=4,G36,0)</f>
        <v>0</v>
      </c>
      <c r="BE36" s="121">
        <f>IF(AZ36=5,G36,0)</f>
        <v>0</v>
      </c>
      <c r="CZ36" s="121">
        <v>4.8039999999999999E-2</v>
      </c>
    </row>
    <row r="37" spans="1:104" s="121" customFormat="1" ht="22.5" x14ac:dyDescent="0.2">
      <c r="A37" s="139">
        <v>18</v>
      </c>
      <c r="B37" s="140" t="s">
        <v>116</v>
      </c>
      <c r="C37" s="141" t="s">
        <v>117</v>
      </c>
      <c r="D37" s="142" t="s">
        <v>83</v>
      </c>
      <c r="E37" s="174">
        <v>119.55</v>
      </c>
      <c r="F37" s="209" t="s">
        <v>175</v>
      </c>
      <c r="G37" s="217" t="e">
        <f>E37*F37</f>
        <v>#VALUE!</v>
      </c>
      <c r="O37" s="216">
        <v>2</v>
      </c>
      <c r="AA37" s="121">
        <v>12</v>
      </c>
      <c r="AB37" s="121">
        <v>0</v>
      </c>
      <c r="AC37" s="121">
        <v>18</v>
      </c>
      <c r="AZ37" s="121">
        <v>2</v>
      </c>
      <c r="BA37" s="121">
        <f>IF(AZ37=1,G37,0)</f>
        <v>0</v>
      </c>
      <c r="BB37" s="121" t="e">
        <f>IF(AZ37=2,G37,0)</f>
        <v>#VALUE!</v>
      </c>
      <c r="BC37" s="121">
        <f>IF(AZ37=3,G37,0)</f>
        <v>0</v>
      </c>
      <c r="BD37" s="121">
        <f>IF(AZ37=4,G37,0)</f>
        <v>0</v>
      </c>
      <c r="BE37" s="121">
        <f>IF(AZ37=5,G37,0)</f>
        <v>0</v>
      </c>
      <c r="CZ37" s="121">
        <v>0</v>
      </c>
    </row>
    <row r="38" spans="1:104" s="121" customFormat="1" x14ac:dyDescent="0.2">
      <c r="A38" s="139">
        <v>19</v>
      </c>
      <c r="B38" s="140" t="s">
        <v>118</v>
      </c>
      <c r="C38" s="141" t="s">
        <v>119</v>
      </c>
      <c r="D38" s="142" t="s">
        <v>72</v>
      </c>
      <c r="E38" s="174">
        <v>4</v>
      </c>
      <c r="F38" s="209" t="s">
        <v>169</v>
      </c>
      <c r="G38" s="217" t="e">
        <f>E38*F38</f>
        <v>#VALUE!</v>
      </c>
      <c r="O38" s="216">
        <v>2</v>
      </c>
      <c r="AA38" s="121">
        <v>12</v>
      </c>
      <c r="AB38" s="121">
        <v>0</v>
      </c>
      <c r="AC38" s="121">
        <v>19</v>
      </c>
      <c r="AZ38" s="121">
        <v>2</v>
      </c>
      <c r="BA38" s="121">
        <f>IF(AZ38=1,G38,0)</f>
        <v>0</v>
      </c>
      <c r="BB38" s="121" t="e">
        <f>IF(AZ38=2,G38,0)</f>
        <v>#VALUE!</v>
      </c>
      <c r="BC38" s="121">
        <f>IF(AZ38=3,G38,0)</f>
        <v>0</v>
      </c>
      <c r="BD38" s="121">
        <f>IF(AZ38=4,G38,0)</f>
        <v>0</v>
      </c>
      <c r="BE38" s="121">
        <f>IF(AZ38=5,G38,0)</f>
        <v>0</v>
      </c>
      <c r="CZ38" s="121">
        <v>2.3570000000000001E-2</v>
      </c>
    </row>
    <row r="39" spans="1:104" s="121" customFormat="1" x14ac:dyDescent="0.2">
      <c r="A39" s="145"/>
      <c r="B39" s="146" t="s">
        <v>68</v>
      </c>
      <c r="C39" s="147" t="str">
        <f>CONCATENATE(B35," ",C35)</f>
        <v>762 Konstrukce tesařské</v>
      </c>
      <c r="D39" s="145"/>
      <c r="E39" s="175"/>
      <c r="F39" s="209"/>
      <c r="G39" s="217" t="e">
        <f>SUM(G35:G38)</f>
        <v>#VALUE!</v>
      </c>
      <c r="O39" s="216">
        <v>4</v>
      </c>
      <c r="BA39" s="220">
        <f>SUM(BA35:BA38)</f>
        <v>0</v>
      </c>
      <c r="BB39" s="220" t="e">
        <f>SUM(BB35:BB38)</f>
        <v>#VALUE!</v>
      </c>
      <c r="BC39" s="220">
        <f>SUM(BC35:BC38)</f>
        <v>0</v>
      </c>
      <c r="BD39" s="220">
        <f>SUM(BD35:BD38)</f>
        <v>0</v>
      </c>
      <c r="BE39" s="220">
        <f>SUM(BE35:BE38)</f>
        <v>0</v>
      </c>
    </row>
    <row r="40" spans="1:104" s="121" customFormat="1" x14ac:dyDescent="0.2">
      <c r="A40" s="133" t="s">
        <v>65</v>
      </c>
      <c r="B40" s="134" t="s">
        <v>120</v>
      </c>
      <c r="C40" s="135" t="s">
        <v>121</v>
      </c>
      <c r="D40" s="136"/>
      <c r="E40" s="173"/>
      <c r="F40" s="210"/>
      <c r="G40" s="214"/>
      <c r="H40" s="215"/>
      <c r="I40" s="215"/>
      <c r="O40" s="216">
        <v>1</v>
      </c>
    </row>
    <row r="41" spans="1:104" s="121" customFormat="1" x14ac:dyDescent="0.2">
      <c r="A41" s="139">
        <v>20</v>
      </c>
      <c r="B41" s="140" t="s">
        <v>122</v>
      </c>
      <c r="C41" s="141" t="s">
        <v>165</v>
      </c>
      <c r="D41" s="142" t="s">
        <v>123</v>
      </c>
      <c r="E41" s="174">
        <v>36.9</v>
      </c>
      <c r="F41" s="209" t="s">
        <v>176</v>
      </c>
      <c r="G41" s="217" t="e">
        <f>E41*F41</f>
        <v>#VALUE!</v>
      </c>
      <c r="O41" s="216">
        <v>2</v>
      </c>
      <c r="AA41" s="121">
        <v>12</v>
      </c>
      <c r="AB41" s="121">
        <v>0</v>
      </c>
      <c r="AC41" s="121">
        <v>20</v>
      </c>
      <c r="AZ41" s="121">
        <v>2</v>
      </c>
      <c r="BA41" s="121">
        <f>IF(AZ41=1,G41,0)</f>
        <v>0</v>
      </c>
      <c r="BB41" s="121" t="e">
        <f>IF(AZ41=2,G41,0)</f>
        <v>#VALUE!</v>
      </c>
      <c r="BC41" s="121">
        <f>IF(AZ41=3,G41,0)</f>
        <v>0</v>
      </c>
      <c r="BD41" s="121">
        <f>IF(AZ41=4,G41,0)</f>
        <v>0</v>
      </c>
      <c r="BE41" s="121">
        <f>IF(AZ41=5,G41,0)</f>
        <v>0</v>
      </c>
      <c r="CZ41" s="121">
        <v>2.66E-3</v>
      </c>
    </row>
    <row r="42" spans="1:104" s="121" customFormat="1" x14ac:dyDescent="0.2">
      <c r="A42" s="139">
        <v>21</v>
      </c>
      <c r="B42" s="140" t="s">
        <v>124</v>
      </c>
      <c r="C42" s="141" t="s">
        <v>125</v>
      </c>
      <c r="D42" s="142" t="s">
        <v>123</v>
      </c>
      <c r="E42" s="174">
        <v>36.9</v>
      </c>
      <c r="F42" s="209" t="s">
        <v>176</v>
      </c>
      <c r="G42" s="217" t="e">
        <f>E42*F42</f>
        <v>#VALUE!</v>
      </c>
      <c r="O42" s="216">
        <v>2</v>
      </c>
      <c r="AA42" s="121">
        <v>12</v>
      </c>
      <c r="AB42" s="121">
        <v>0</v>
      </c>
      <c r="AC42" s="121">
        <v>21</v>
      </c>
      <c r="AZ42" s="121">
        <v>2</v>
      </c>
      <c r="BA42" s="121">
        <f>IF(AZ42=1,G42,0)</f>
        <v>0</v>
      </c>
      <c r="BB42" s="121" t="e">
        <f>IF(AZ42=2,G42,0)</f>
        <v>#VALUE!</v>
      </c>
      <c r="BC42" s="121">
        <f>IF(AZ42=3,G42,0)</f>
        <v>0</v>
      </c>
      <c r="BD42" s="121">
        <f>IF(AZ42=4,G42,0)</f>
        <v>0</v>
      </c>
      <c r="BE42" s="121">
        <f>IF(AZ42=5,G42,0)</f>
        <v>0</v>
      </c>
      <c r="CZ42" s="121">
        <v>3.2499999999999999E-3</v>
      </c>
    </row>
    <row r="43" spans="1:104" s="121" customFormat="1" ht="22.5" x14ac:dyDescent="0.2">
      <c r="A43" s="139">
        <v>22</v>
      </c>
      <c r="B43" s="140" t="s">
        <v>126</v>
      </c>
      <c r="C43" s="141" t="s">
        <v>127</v>
      </c>
      <c r="D43" s="142" t="s">
        <v>123</v>
      </c>
      <c r="E43" s="174">
        <v>16.8</v>
      </c>
      <c r="F43" s="209" t="s">
        <v>177</v>
      </c>
      <c r="G43" s="217" t="e">
        <f>E43*F43</f>
        <v>#VALUE!</v>
      </c>
      <c r="O43" s="216">
        <v>2</v>
      </c>
      <c r="AA43" s="121">
        <v>12</v>
      </c>
      <c r="AB43" s="121">
        <v>0</v>
      </c>
      <c r="AC43" s="121">
        <v>22</v>
      </c>
      <c r="AZ43" s="121">
        <v>2</v>
      </c>
      <c r="BA43" s="121">
        <f>IF(AZ43=1,G43,0)</f>
        <v>0</v>
      </c>
      <c r="BB43" s="121" t="e">
        <f>IF(AZ43=2,G43,0)</f>
        <v>#VALUE!</v>
      </c>
      <c r="BC43" s="121">
        <f>IF(AZ43=3,G43,0)</f>
        <v>0</v>
      </c>
      <c r="BD43" s="121">
        <f>IF(AZ43=4,G43,0)</f>
        <v>0</v>
      </c>
      <c r="BE43" s="121">
        <f>IF(AZ43=5,G43,0)</f>
        <v>0</v>
      </c>
      <c r="CZ43" s="121">
        <v>2.63E-3</v>
      </c>
    </row>
    <row r="44" spans="1:104" s="121" customFormat="1" ht="22.5" x14ac:dyDescent="0.2">
      <c r="A44" s="169">
        <v>23</v>
      </c>
      <c r="B44" s="170" t="s">
        <v>178</v>
      </c>
      <c r="C44" s="141" t="s">
        <v>179</v>
      </c>
      <c r="D44" s="142" t="s">
        <v>83</v>
      </c>
      <c r="E44" s="174">
        <v>119.55</v>
      </c>
      <c r="F44" s="209" t="s">
        <v>175</v>
      </c>
      <c r="G44" s="217" t="e">
        <f>E44*F44</f>
        <v>#VALUE!</v>
      </c>
      <c r="O44" s="216">
        <v>2</v>
      </c>
      <c r="AA44" s="121">
        <v>12</v>
      </c>
      <c r="AB44" s="121">
        <v>0</v>
      </c>
      <c r="AC44" s="121">
        <v>51</v>
      </c>
      <c r="AZ44" s="121">
        <v>2</v>
      </c>
      <c r="BA44" s="121">
        <f>IF(AZ44=1,G44,0)</f>
        <v>0</v>
      </c>
      <c r="BB44" s="121" t="e">
        <f>IF(AZ44=2,G44,0)</f>
        <v>#VALUE!</v>
      </c>
      <c r="BC44" s="121">
        <f>IF(AZ44=3,G44,0)</f>
        <v>0</v>
      </c>
      <c r="BD44" s="121">
        <f>IF(AZ44=4,G44,0)</f>
        <v>0</v>
      </c>
      <c r="BE44" s="121">
        <f>IF(AZ44=5,G44,0)</f>
        <v>0</v>
      </c>
      <c r="CZ44" s="121">
        <v>1.014E-2</v>
      </c>
    </row>
    <row r="45" spans="1:104" s="121" customFormat="1" ht="22.5" x14ac:dyDescent="0.2">
      <c r="A45" s="169">
        <v>24</v>
      </c>
      <c r="B45" s="170" t="s">
        <v>180</v>
      </c>
      <c r="C45" s="141" t="s">
        <v>181</v>
      </c>
      <c r="D45" s="142" t="s">
        <v>123</v>
      </c>
      <c r="E45" s="174">
        <v>17.54</v>
      </c>
      <c r="F45" s="222" t="s">
        <v>169</v>
      </c>
      <c r="G45" s="176"/>
      <c r="O45" s="216">
        <v>2</v>
      </c>
      <c r="AA45" s="121">
        <v>12</v>
      </c>
      <c r="AB45" s="121">
        <v>0</v>
      </c>
      <c r="AC45" s="121">
        <v>52</v>
      </c>
      <c r="AZ45" s="121">
        <v>2</v>
      </c>
      <c r="BA45" s="121">
        <f>IF(AZ45=1,G45,0)</f>
        <v>0</v>
      </c>
      <c r="BB45" s="121">
        <f>IF(AZ45=2,G45,0)</f>
        <v>0</v>
      </c>
      <c r="BC45" s="121">
        <f>IF(AZ45=3,G45,0)</f>
        <v>0</v>
      </c>
      <c r="BD45" s="121">
        <f>IF(AZ45=4,G45,0)</f>
        <v>0</v>
      </c>
      <c r="BE45" s="121">
        <f>IF(AZ45=5,G45,0)</f>
        <v>0</v>
      </c>
      <c r="CZ45" s="121">
        <v>2.6079999999999999E-2</v>
      </c>
    </row>
    <row r="46" spans="1:104" s="121" customFormat="1" ht="22.5" x14ac:dyDescent="0.2">
      <c r="A46" s="169">
        <v>25</v>
      </c>
      <c r="B46" s="170" t="s">
        <v>182</v>
      </c>
      <c r="C46" s="141" t="s">
        <v>183</v>
      </c>
      <c r="D46" s="142" t="s">
        <v>123</v>
      </c>
      <c r="E46" s="174">
        <v>17.54</v>
      </c>
      <c r="F46" s="222" t="s">
        <v>169</v>
      </c>
      <c r="G46" s="176"/>
      <c r="O46" s="216"/>
    </row>
    <row r="47" spans="1:104" s="121" customFormat="1" x14ac:dyDescent="0.2">
      <c r="A47" s="169">
        <v>26</v>
      </c>
      <c r="B47" s="121" t="s">
        <v>184</v>
      </c>
      <c r="C47" s="141" t="s">
        <v>185</v>
      </c>
      <c r="D47" s="142" t="s">
        <v>144</v>
      </c>
      <c r="E47" s="174">
        <v>1</v>
      </c>
      <c r="F47" s="174"/>
      <c r="G47" s="176"/>
      <c r="O47" s="216"/>
    </row>
    <row r="48" spans="1:104" s="121" customFormat="1" ht="22.5" x14ac:dyDescent="0.2">
      <c r="A48" s="139">
        <v>27</v>
      </c>
      <c r="B48" s="140" t="s">
        <v>128</v>
      </c>
      <c r="C48" s="141" t="s">
        <v>129</v>
      </c>
      <c r="D48" s="142" t="s">
        <v>112</v>
      </c>
      <c r="E48" s="174">
        <v>1.31</v>
      </c>
      <c r="F48" s="209"/>
      <c r="G48" s="217">
        <f>E48*F48</f>
        <v>0</v>
      </c>
      <c r="O48" s="216">
        <v>2</v>
      </c>
      <c r="AA48" s="121">
        <v>12</v>
      </c>
      <c r="AB48" s="121">
        <v>0</v>
      </c>
      <c r="AC48" s="121">
        <v>23</v>
      </c>
      <c r="AZ48" s="121">
        <v>2</v>
      </c>
      <c r="BA48" s="121">
        <f>IF(AZ48=1,G48,0)</f>
        <v>0</v>
      </c>
      <c r="BB48" s="121">
        <f>IF(AZ48=2,G48,0)</f>
        <v>0</v>
      </c>
      <c r="BC48" s="121">
        <f>IF(AZ48=3,G48,0)</f>
        <v>0</v>
      </c>
      <c r="BD48" s="121">
        <f>IF(AZ48=4,G48,0)</f>
        <v>0</v>
      </c>
      <c r="BE48" s="121">
        <f>IF(AZ48=5,G48,0)</f>
        <v>0</v>
      </c>
      <c r="CZ48" s="121">
        <v>0</v>
      </c>
    </row>
    <row r="49" spans="1:104" s="121" customFormat="1" x14ac:dyDescent="0.2">
      <c r="A49" s="145"/>
      <c r="B49" s="146" t="s">
        <v>68</v>
      </c>
      <c r="C49" s="147" t="str">
        <f>CONCATENATE(B40," ",C40)</f>
        <v>764 Konstrukce klempířské</v>
      </c>
      <c r="D49" s="145"/>
      <c r="E49" s="175"/>
      <c r="F49" s="213"/>
      <c r="G49" s="223" t="e">
        <f>SUM(G40:G48)</f>
        <v>#VALUE!</v>
      </c>
      <c r="O49" s="216">
        <v>4</v>
      </c>
      <c r="BA49" s="220">
        <f>SUM(BA40:BA48)</f>
        <v>0</v>
      </c>
      <c r="BB49" s="220" t="e">
        <f>SUM(BB40:BB48)</f>
        <v>#VALUE!</v>
      </c>
      <c r="BC49" s="220">
        <f>SUM(BC40:BC48)</f>
        <v>0</v>
      </c>
      <c r="BD49" s="220">
        <f>SUM(BD40:BD48)</f>
        <v>0</v>
      </c>
      <c r="BE49" s="220">
        <f>SUM(BE40:BE48)</f>
        <v>0</v>
      </c>
    </row>
    <row r="50" spans="1:104" s="121" customFormat="1" x14ac:dyDescent="0.2">
      <c r="A50" s="133" t="s">
        <v>65</v>
      </c>
      <c r="B50" s="134" t="s">
        <v>130</v>
      </c>
      <c r="C50" s="135" t="s">
        <v>131</v>
      </c>
      <c r="D50" s="136"/>
      <c r="E50" s="173"/>
      <c r="F50" s="210"/>
      <c r="G50" s="214"/>
      <c r="H50" s="215"/>
      <c r="I50" s="215"/>
      <c r="O50" s="216">
        <v>1</v>
      </c>
    </row>
    <row r="51" spans="1:104" s="121" customFormat="1" ht="22.5" x14ac:dyDescent="0.2">
      <c r="A51" s="169">
        <v>28</v>
      </c>
      <c r="B51" s="170" t="s">
        <v>132</v>
      </c>
      <c r="C51" s="141" t="s">
        <v>164</v>
      </c>
      <c r="D51" s="142" t="s">
        <v>133</v>
      </c>
      <c r="E51" s="174">
        <v>2876.53</v>
      </c>
      <c r="F51" s="209" t="s">
        <v>186</v>
      </c>
      <c r="G51" s="217" t="e">
        <f>E51*F51</f>
        <v>#VALUE!</v>
      </c>
      <c r="O51" s="216">
        <v>2</v>
      </c>
      <c r="AA51" s="121">
        <v>12</v>
      </c>
      <c r="AB51" s="121">
        <v>0</v>
      </c>
      <c r="AC51" s="121">
        <v>27</v>
      </c>
      <c r="AZ51" s="121">
        <v>2</v>
      </c>
      <c r="BA51" s="121">
        <f>IF(AZ51=1,G51,0)</f>
        <v>0</v>
      </c>
      <c r="BB51" s="121" t="e">
        <f>IF(AZ51=2,G51,0)</f>
        <v>#VALUE!</v>
      </c>
      <c r="BC51" s="121">
        <f>IF(AZ51=3,G51,0)</f>
        <v>0</v>
      </c>
      <c r="BD51" s="121">
        <f>IF(AZ51=4,G51,0)</f>
        <v>0</v>
      </c>
      <c r="BE51" s="121">
        <f>IF(AZ51=5,G51,0)</f>
        <v>0</v>
      </c>
      <c r="CZ51" s="121">
        <v>5.0000000000000002E-5</v>
      </c>
    </row>
    <row r="52" spans="1:104" s="121" customFormat="1" x14ac:dyDescent="0.2">
      <c r="A52" s="139">
        <v>29</v>
      </c>
      <c r="B52" s="140" t="s">
        <v>134</v>
      </c>
      <c r="C52" s="141" t="s">
        <v>135</v>
      </c>
      <c r="D52" s="142" t="s">
        <v>133</v>
      </c>
      <c r="E52" s="174">
        <f>E51</f>
        <v>2876.53</v>
      </c>
      <c r="F52" s="209"/>
      <c r="G52" s="217">
        <f>E52*F52</f>
        <v>0</v>
      </c>
      <c r="O52" s="216">
        <v>2</v>
      </c>
      <c r="AA52" s="121">
        <v>12</v>
      </c>
      <c r="AB52" s="121">
        <v>0</v>
      </c>
      <c r="AC52" s="121">
        <v>28</v>
      </c>
      <c r="AZ52" s="121">
        <v>2</v>
      </c>
      <c r="BA52" s="121">
        <f>IF(AZ52=1,G52,0)</f>
        <v>0</v>
      </c>
      <c r="BB52" s="121">
        <f>IF(AZ52=2,G52,0)</f>
        <v>0</v>
      </c>
      <c r="BC52" s="121">
        <f>IF(AZ52=3,G52,0)</f>
        <v>0</v>
      </c>
      <c r="BD52" s="121">
        <f>IF(AZ52=4,G52,0)</f>
        <v>0</v>
      </c>
      <c r="BE52" s="121">
        <f>IF(AZ52=5,G52,0)</f>
        <v>0</v>
      </c>
      <c r="CZ52" s="121">
        <v>6.0000000000000002E-5</v>
      </c>
    </row>
    <row r="53" spans="1:104" s="121" customFormat="1" x14ac:dyDescent="0.2">
      <c r="A53" s="139">
        <v>30</v>
      </c>
      <c r="B53" s="140" t="s">
        <v>149</v>
      </c>
      <c r="C53" s="141" t="s">
        <v>136</v>
      </c>
      <c r="D53" s="142" t="s">
        <v>133</v>
      </c>
      <c r="E53" s="174">
        <v>3049.12</v>
      </c>
      <c r="F53" s="209" t="s">
        <v>187</v>
      </c>
      <c r="G53" s="217" t="e">
        <f>E53*F53</f>
        <v>#VALUE!</v>
      </c>
      <c r="O53" s="216">
        <v>2</v>
      </c>
      <c r="AA53" s="121">
        <v>12</v>
      </c>
      <c r="AB53" s="121">
        <v>0</v>
      </c>
      <c r="AC53" s="121">
        <v>29</v>
      </c>
      <c r="AZ53" s="121">
        <v>2</v>
      </c>
      <c r="BA53" s="121">
        <f>IF(AZ53=1,G53,0)</f>
        <v>0</v>
      </c>
      <c r="BB53" s="121" t="e">
        <f>IF(AZ53=2,G53,0)</f>
        <v>#VALUE!</v>
      </c>
      <c r="BC53" s="121">
        <f>IF(AZ53=3,G53,0)</f>
        <v>0</v>
      </c>
      <c r="BD53" s="121">
        <f>IF(AZ53=4,G53,0)</f>
        <v>0</v>
      </c>
      <c r="BE53" s="121">
        <f>IF(AZ53=5,G53,0)</f>
        <v>0</v>
      </c>
      <c r="CZ53" s="121">
        <v>0</v>
      </c>
    </row>
    <row r="54" spans="1:104" s="121" customFormat="1" ht="22.5" x14ac:dyDescent="0.2">
      <c r="A54" s="139">
        <v>31</v>
      </c>
      <c r="B54" s="140" t="s">
        <v>137</v>
      </c>
      <c r="C54" s="141" t="s">
        <v>138</v>
      </c>
      <c r="D54" s="142" t="s">
        <v>54</v>
      </c>
      <c r="E54" s="174">
        <v>1460</v>
      </c>
      <c r="F54" s="209"/>
      <c r="G54" s="217">
        <f>E54*F54</f>
        <v>0</v>
      </c>
      <c r="O54" s="216">
        <v>2</v>
      </c>
      <c r="AA54" s="121">
        <v>12</v>
      </c>
      <c r="AB54" s="121">
        <v>0</v>
      </c>
      <c r="AC54" s="121">
        <v>30</v>
      </c>
      <c r="AZ54" s="121">
        <v>2</v>
      </c>
      <c r="BA54" s="121">
        <f>IF(AZ54=1,G54,0)</f>
        <v>0</v>
      </c>
      <c r="BB54" s="121">
        <f>IF(AZ54=2,G54,0)</f>
        <v>0</v>
      </c>
      <c r="BC54" s="121">
        <f>IF(AZ54=3,G54,0)</f>
        <v>0</v>
      </c>
      <c r="BD54" s="121">
        <f>IF(AZ54=4,G54,0)</f>
        <v>0</v>
      </c>
      <c r="BE54" s="121">
        <f>IF(AZ54=5,G54,0)</f>
        <v>0</v>
      </c>
      <c r="CZ54" s="121">
        <v>0</v>
      </c>
    </row>
    <row r="55" spans="1:104" s="121" customFormat="1" x14ac:dyDescent="0.2">
      <c r="A55" s="145"/>
      <c r="B55" s="146" t="s">
        <v>68</v>
      </c>
      <c r="C55" s="147" t="str">
        <f>CONCATENATE(B50," ",C50)</f>
        <v>767 Konstrukce zámečnické</v>
      </c>
      <c r="D55" s="145"/>
      <c r="E55" s="175"/>
      <c r="F55" s="209"/>
      <c r="G55" s="217" t="e">
        <f>SUM(G50:G54)</f>
        <v>#VALUE!</v>
      </c>
      <c r="O55" s="216">
        <v>4</v>
      </c>
      <c r="BA55" s="220">
        <f>SUM(BA50:BA54)</f>
        <v>0</v>
      </c>
      <c r="BB55" s="220" t="e">
        <f>SUM(BB50:BB54)</f>
        <v>#VALUE!</v>
      </c>
      <c r="BC55" s="220">
        <f>SUM(BC50:BC54)</f>
        <v>0</v>
      </c>
      <c r="BD55" s="220">
        <f>SUM(BD50:BD54)</f>
        <v>0</v>
      </c>
      <c r="BE55" s="220">
        <f>SUM(BE50:BE54)</f>
        <v>0</v>
      </c>
    </row>
    <row r="56" spans="1:104" s="121" customFormat="1" x14ac:dyDescent="0.2">
      <c r="A56" s="133" t="s">
        <v>65</v>
      </c>
      <c r="B56" s="134" t="s">
        <v>139</v>
      </c>
      <c r="C56" s="135" t="s">
        <v>140</v>
      </c>
      <c r="D56" s="136"/>
      <c r="E56" s="173"/>
      <c r="F56" s="210"/>
      <c r="G56" s="214"/>
      <c r="H56" s="215"/>
      <c r="I56" s="215"/>
      <c r="O56" s="216">
        <v>1</v>
      </c>
    </row>
    <row r="57" spans="1:104" s="121" customFormat="1" x14ac:dyDescent="0.2">
      <c r="A57" s="139">
        <v>32</v>
      </c>
      <c r="B57" s="140" t="s">
        <v>141</v>
      </c>
      <c r="C57" s="141" t="s">
        <v>160</v>
      </c>
      <c r="D57" s="142" t="s">
        <v>83</v>
      </c>
      <c r="E57" s="174">
        <v>26</v>
      </c>
      <c r="F57" s="209" t="s">
        <v>190</v>
      </c>
      <c r="G57" s="217" t="e">
        <f>E57*F57</f>
        <v>#VALUE!</v>
      </c>
      <c r="O57" s="216">
        <v>2</v>
      </c>
      <c r="AA57" s="121">
        <v>12</v>
      </c>
      <c r="AB57" s="121">
        <v>0</v>
      </c>
      <c r="AC57" s="121">
        <v>31</v>
      </c>
      <c r="AZ57" s="121">
        <v>2</v>
      </c>
      <c r="BA57" s="121">
        <f>IF(AZ57=1,G57,0)</f>
        <v>0</v>
      </c>
      <c r="BB57" s="121" t="e">
        <f>IF(AZ57=2,G57,0)</f>
        <v>#VALUE!</v>
      </c>
      <c r="BC57" s="121">
        <f>IF(AZ57=3,G57,0)</f>
        <v>0</v>
      </c>
      <c r="BD57" s="121">
        <f>IF(AZ57=4,G57,0)</f>
        <v>0</v>
      </c>
      <c r="BE57" s="121">
        <f>IF(AZ57=5,G57,0)</f>
        <v>0</v>
      </c>
      <c r="CZ57" s="121">
        <v>2.5000000000000001E-4</v>
      </c>
    </row>
    <row r="58" spans="1:104" s="121" customFormat="1" x14ac:dyDescent="0.2">
      <c r="A58" s="139">
        <v>33</v>
      </c>
      <c r="B58" s="140" t="s">
        <v>188</v>
      </c>
      <c r="C58" s="141" t="s">
        <v>189</v>
      </c>
      <c r="D58" s="142" t="s">
        <v>83</v>
      </c>
      <c r="E58" s="174">
        <v>2.88</v>
      </c>
      <c r="F58" s="185" t="s">
        <v>191</v>
      </c>
      <c r="G58" s="224"/>
      <c r="O58" s="216"/>
    </row>
    <row r="59" spans="1:104" s="121" customFormat="1" x14ac:dyDescent="0.2">
      <c r="A59" s="145"/>
      <c r="B59" s="146" t="s">
        <v>68</v>
      </c>
      <c r="C59" s="147" t="str">
        <f>CONCATENATE(B56," ",C56)</f>
        <v>783 Nátěry</v>
      </c>
      <c r="D59" s="145"/>
      <c r="E59" s="175"/>
      <c r="F59" s="209"/>
      <c r="G59" s="217" t="e">
        <f>SUM(G56:G57)</f>
        <v>#VALUE!</v>
      </c>
      <c r="O59" s="216">
        <v>4</v>
      </c>
      <c r="BA59" s="220">
        <f>SUM(BA56:BA57)</f>
        <v>0</v>
      </c>
      <c r="BB59" s="220" t="e">
        <f>SUM(BB56:BB57)</f>
        <v>#VALUE!</v>
      </c>
      <c r="BC59" s="220">
        <f>SUM(BC56:BC57)</f>
        <v>0</v>
      </c>
      <c r="BD59" s="220">
        <f>SUM(BD56:BD57)</f>
        <v>0</v>
      </c>
      <c r="BE59" s="220">
        <f>SUM(BE56:BE57)</f>
        <v>0</v>
      </c>
    </row>
    <row r="60" spans="1:104" s="121" customFormat="1" x14ac:dyDescent="0.2">
      <c r="A60" s="133" t="s">
        <v>65</v>
      </c>
      <c r="B60" s="134" t="s">
        <v>142</v>
      </c>
      <c r="C60" s="135" t="s">
        <v>143</v>
      </c>
      <c r="D60" s="136"/>
      <c r="E60" s="173"/>
      <c r="F60" s="210"/>
      <c r="G60" s="214"/>
      <c r="H60" s="215"/>
      <c r="I60" s="215"/>
      <c r="O60" s="216">
        <v>1</v>
      </c>
    </row>
    <row r="61" spans="1:104" s="121" customFormat="1" x14ac:dyDescent="0.2">
      <c r="A61" s="139">
        <v>34</v>
      </c>
      <c r="B61" s="140" t="s">
        <v>150</v>
      </c>
      <c r="C61" s="141" t="s">
        <v>156</v>
      </c>
      <c r="D61" s="142" t="s">
        <v>144</v>
      </c>
      <c r="E61" s="174">
        <v>1</v>
      </c>
      <c r="F61" s="209"/>
      <c r="G61" s="217">
        <f>E61*F61</f>
        <v>0</v>
      </c>
      <c r="O61" s="216">
        <v>2</v>
      </c>
      <c r="AA61" s="121">
        <v>12</v>
      </c>
      <c r="AB61" s="121">
        <v>0</v>
      </c>
      <c r="AC61" s="121">
        <v>32</v>
      </c>
      <c r="AZ61" s="121">
        <v>4</v>
      </c>
      <c r="BA61" s="121">
        <f>IF(AZ61=1,G61,0)</f>
        <v>0</v>
      </c>
      <c r="BB61" s="121">
        <f>IF(AZ61=2,G61,0)</f>
        <v>0</v>
      </c>
      <c r="BC61" s="121">
        <f>IF(AZ61=3,G61,0)</f>
        <v>0</v>
      </c>
      <c r="BD61" s="121">
        <f>IF(AZ61=4,G61,0)</f>
        <v>0</v>
      </c>
      <c r="BE61" s="121">
        <f>IF(AZ61=5,G61,0)</f>
        <v>0</v>
      </c>
      <c r="CZ61" s="121">
        <v>0</v>
      </c>
    </row>
    <row r="62" spans="1:104" s="121" customFormat="1" x14ac:dyDescent="0.2">
      <c r="A62" s="145"/>
      <c r="B62" s="146" t="s">
        <v>68</v>
      </c>
      <c r="C62" s="147" t="str">
        <f>CONCATENATE(B60," ",C60)</f>
        <v>M21 Elektromontáže</v>
      </c>
      <c r="D62" s="145"/>
      <c r="E62" s="175"/>
      <c r="F62" s="209"/>
      <c r="G62" s="217">
        <f>SUM(G60:G61)</f>
        <v>0</v>
      </c>
      <c r="O62" s="216">
        <v>4</v>
      </c>
      <c r="BA62" s="220">
        <f>SUM(BA60:BA61)</f>
        <v>0</v>
      </c>
      <c r="BB62" s="220">
        <f>SUM(BB60:BB61)</f>
        <v>0</v>
      </c>
      <c r="BC62" s="220">
        <f>SUM(BC60:BC61)</f>
        <v>0</v>
      </c>
      <c r="BD62" s="220">
        <f>SUM(BD60:BD61)</f>
        <v>0</v>
      </c>
      <c r="BE62" s="220">
        <f>SUM(BE60:BE61)</f>
        <v>0</v>
      </c>
    </row>
    <row r="63" spans="1:104" s="121" customFormat="1" x14ac:dyDescent="0.2">
      <c r="A63" s="133" t="s">
        <v>65</v>
      </c>
      <c r="B63" s="134" t="s">
        <v>145</v>
      </c>
      <c r="C63" s="135" t="s">
        <v>146</v>
      </c>
      <c r="D63" s="136"/>
      <c r="E63" s="173"/>
      <c r="F63" s="210"/>
      <c r="G63" s="214"/>
      <c r="H63" s="215"/>
      <c r="I63" s="215"/>
      <c r="O63" s="216">
        <v>1</v>
      </c>
    </row>
    <row r="64" spans="1:104" s="121" customFormat="1" x14ac:dyDescent="0.2">
      <c r="A64" s="139">
        <v>35</v>
      </c>
      <c r="B64" s="140" t="s">
        <v>151</v>
      </c>
      <c r="C64" s="141" t="s">
        <v>157</v>
      </c>
      <c r="D64" s="142" t="s">
        <v>144</v>
      </c>
      <c r="E64" s="174">
        <v>1</v>
      </c>
      <c r="F64" s="209"/>
      <c r="G64" s="217">
        <f>E64*F64</f>
        <v>0</v>
      </c>
      <c r="O64" s="216">
        <v>2</v>
      </c>
      <c r="AA64" s="121">
        <v>12</v>
      </c>
      <c r="AB64" s="121">
        <v>0</v>
      </c>
      <c r="AC64" s="121">
        <v>33</v>
      </c>
      <c r="AZ64" s="121">
        <v>4</v>
      </c>
      <c r="BA64" s="121">
        <f>IF(AZ64=1,G64,0)</f>
        <v>0</v>
      </c>
      <c r="BB64" s="121">
        <f>IF(AZ64=2,G64,0)</f>
        <v>0</v>
      </c>
      <c r="BC64" s="121">
        <f>IF(AZ64=3,G64,0)</f>
        <v>0</v>
      </c>
      <c r="BD64" s="121">
        <f>IF(AZ64=4,G64,0)</f>
        <v>0</v>
      </c>
      <c r="BE64" s="121">
        <f>IF(AZ64=5,G64,0)</f>
        <v>0</v>
      </c>
      <c r="CZ64" s="121">
        <v>0</v>
      </c>
    </row>
    <row r="65" spans="1:57" s="121" customFormat="1" x14ac:dyDescent="0.2">
      <c r="A65" s="145"/>
      <c r="B65" s="146" t="s">
        <v>68</v>
      </c>
      <c r="C65" s="147" t="str">
        <f>CONCATENATE(B63," ",C63)</f>
        <v>M22 Montáž sdělovací a zabezp.tech</v>
      </c>
      <c r="D65" s="145"/>
      <c r="E65" s="175"/>
      <c r="F65" s="213"/>
      <c r="G65" s="223">
        <f>SUM(G63:G64)</f>
        <v>0</v>
      </c>
      <c r="O65" s="216">
        <v>4</v>
      </c>
      <c r="BA65" s="220">
        <f>SUM(BA63:BA64)</f>
        <v>0</v>
      </c>
      <c r="BB65" s="220">
        <f>SUM(BB63:BB64)</f>
        <v>0</v>
      </c>
      <c r="BC65" s="220">
        <f>SUM(BC63:BC64)</f>
        <v>0</v>
      </c>
      <c r="BD65" s="220">
        <f>SUM(BD63:BD64)</f>
        <v>0</v>
      </c>
      <c r="BE65" s="220">
        <f>SUM(BE63:BE64)</f>
        <v>0</v>
      </c>
    </row>
    <row r="66" spans="1:57" s="121" customFormat="1" x14ac:dyDescent="0.2"/>
    <row r="67" spans="1:57" s="121" customFormat="1" x14ac:dyDescent="0.2"/>
    <row r="68" spans="1:57" s="121" customFormat="1" x14ac:dyDescent="0.2"/>
    <row r="69" spans="1:57" s="121" customFormat="1" x14ac:dyDescent="0.2"/>
    <row r="70" spans="1:57" s="121" customFormat="1" x14ac:dyDescent="0.2"/>
    <row r="71" spans="1:57" s="121" customFormat="1" x14ac:dyDescent="0.2"/>
    <row r="72" spans="1:57" s="121" customFormat="1" x14ac:dyDescent="0.2"/>
    <row r="73" spans="1:57" s="121" customFormat="1" x14ac:dyDescent="0.2"/>
    <row r="74" spans="1:57" s="121" customFormat="1" x14ac:dyDescent="0.2"/>
    <row r="75" spans="1:57" s="121" customFormat="1" x14ac:dyDescent="0.2"/>
    <row r="76" spans="1:57" s="121" customFormat="1" x14ac:dyDescent="0.2"/>
    <row r="77" spans="1:57" s="121" customFormat="1" x14ac:dyDescent="0.2"/>
    <row r="78" spans="1:57" x14ac:dyDescent="0.2">
      <c r="E78" s="120"/>
    </row>
    <row r="79" spans="1:57" x14ac:dyDescent="0.2">
      <c r="E79" s="120"/>
    </row>
    <row r="80" spans="1:57" x14ac:dyDescent="0.2">
      <c r="E80" s="120"/>
    </row>
    <row r="81" spans="1:7" x14ac:dyDescent="0.2">
      <c r="E81" s="120"/>
    </row>
    <row r="82" spans="1:7" x14ac:dyDescent="0.2">
      <c r="E82" s="120"/>
    </row>
    <row r="83" spans="1:7" x14ac:dyDescent="0.2">
      <c r="E83" s="120"/>
    </row>
    <row r="84" spans="1:7" x14ac:dyDescent="0.2">
      <c r="E84" s="120"/>
    </row>
    <row r="85" spans="1:7" x14ac:dyDescent="0.2">
      <c r="E85" s="120"/>
    </row>
    <row r="86" spans="1:7" x14ac:dyDescent="0.2">
      <c r="E86" s="120"/>
    </row>
    <row r="87" spans="1:7" x14ac:dyDescent="0.2">
      <c r="E87" s="120"/>
    </row>
    <row r="88" spans="1:7" x14ac:dyDescent="0.2">
      <c r="E88" s="120"/>
    </row>
    <row r="89" spans="1:7" x14ac:dyDescent="0.2">
      <c r="A89" s="150"/>
      <c r="B89" s="150"/>
      <c r="C89" s="150"/>
      <c r="D89" s="150"/>
      <c r="E89" s="150"/>
      <c r="F89" s="150"/>
      <c r="G89" s="150"/>
    </row>
    <row r="90" spans="1:7" x14ac:dyDescent="0.2">
      <c r="A90" s="150"/>
      <c r="B90" s="150"/>
      <c r="C90" s="150"/>
      <c r="D90" s="150"/>
      <c r="E90" s="150"/>
      <c r="F90" s="150"/>
      <c r="G90" s="150"/>
    </row>
    <row r="91" spans="1:7" x14ac:dyDescent="0.2">
      <c r="A91" s="150"/>
      <c r="B91" s="150"/>
      <c r="C91" s="150"/>
      <c r="D91" s="150"/>
      <c r="E91" s="150"/>
      <c r="F91" s="150"/>
      <c r="G91" s="150"/>
    </row>
    <row r="92" spans="1:7" x14ac:dyDescent="0.2">
      <c r="A92" s="150"/>
      <c r="B92" s="150"/>
      <c r="C92" s="150"/>
      <c r="D92" s="150"/>
      <c r="E92" s="150"/>
      <c r="F92" s="150"/>
      <c r="G92" s="150"/>
    </row>
    <row r="93" spans="1:7" x14ac:dyDescent="0.2">
      <c r="E93" s="120"/>
    </row>
    <row r="94" spans="1:7" x14ac:dyDescent="0.2">
      <c r="E94" s="120"/>
    </row>
    <row r="95" spans="1:7" x14ac:dyDescent="0.2">
      <c r="E95" s="120"/>
    </row>
    <row r="96" spans="1:7" x14ac:dyDescent="0.2">
      <c r="E96" s="120"/>
    </row>
    <row r="97" spans="5:5" x14ac:dyDescent="0.2">
      <c r="E97" s="120"/>
    </row>
    <row r="98" spans="5:5" x14ac:dyDescent="0.2">
      <c r="E98" s="120"/>
    </row>
    <row r="99" spans="5:5" x14ac:dyDescent="0.2">
      <c r="E99" s="120"/>
    </row>
    <row r="100" spans="5:5" x14ac:dyDescent="0.2">
      <c r="E100" s="120"/>
    </row>
    <row r="101" spans="5:5" x14ac:dyDescent="0.2">
      <c r="E101" s="120"/>
    </row>
    <row r="102" spans="5:5" x14ac:dyDescent="0.2">
      <c r="E102" s="120"/>
    </row>
    <row r="103" spans="5:5" x14ac:dyDescent="0.2">
      <c r="E103" s="120"/>
    </row>
    <row r="104" spans="5:5" x14ac:dyDescent="0.2">
      <c r="E104" s="120"/>
    </row>
    <row r="105" spans="5:5" x14ac:dyDescent="0.2">
      <c r="E105" s="120"/>
    </row>
    <row r="106" spans="5:5" x14ac:dyDescent="0.2">
      <c r="E106" s="120"/>
    </row>
    <row r="107" spans="5:5" x14ac:dyDescent="0.2">
      <c r="E107" s="120"/>
    </row>
    <row r="108" spans="5:5" x14ac:dyDescent="0.2">
      <c r="E108" s="120"/>
    </row>
    <row r="109" spans="5:5" x14ac:dyDescent="0.2">
      <c r="E109" s="120"/>
    </row>
    <row r="110" spans="5:5" x14ac:dyDescent="0.2">
      <c r="E110" s="120"/>
    </row>
    <row r="111" spans="5:5" x14ac:dyDescent="0.2">
      <c r="E111" s="120"/>
    </row>
    <row r="112" spans="5:5" x14ac:dyDescent="0.2">
      <c r="E112" s="120"/>
    </row>
    <row r="113" spans="1:7" x14ac:dyDescent="0.2">
      <c r="E113" s="120"/>
    </row>
    <row r="114" spans="1:7" x14ac:dyDescent="0.2">
      <c r="E114" s="120"/>
    </row>
    <row r="115" spans="1:7" x14ac:dyDescent="0.2">
      <c r="E115" s="120"/>
    </row>
    <row r="116" spans="1:7" x14ac:dyDescent="0.2">
      <c r="E116" s="120"/>
    </row>
    <row r="117" spans="1:7" x14ac:dyDescent="0.2">
      <c r="E117" s="120"/>
    </row>
    <row r="118" spans="1:7" x14ac:dyDescent="0.2">
      <c r="E118" s="120"/>
    </row>
    <row r="119" spans="1:7" x14ac:dyDescent="0.2">
      <c r="E119" s="120"/>
    </row>
    <row r="120" spans="1:7" x14ac:dyDescent="0.2">
      <c r="E120" s="120"/>
    </row>
    <row r="121" spans="1:7" x14ac:dyDescent="0.2">
      <c r="E121" s="120"/>
    </row>
    <row r="122" spans="1:7" x14ac:dyDescent="0.2">
      <c r="E122" s="120"/>
    </row>
    <row r="123" spans="1:7" x14ac:dyDescent="0.2">
      <c r="E123" s="120"/>
    </row>
    <row r="124" spans="1:7" x14ac:dyDescent="0.2">
      <c r="A124" s="151"/>
      <c r="B124" s="151"/>
    </row>
    <row r="125" spans="1:7" x14ac:dyDescent="0.2">
      <c r="A125" s="150"/>
      <c r="B125" s="150"/>
      <c r="C125" s="153"/>
      <c r="D125" s="153"/>
      <c r="E125" s="154"/>
      <c r="F125" s="153"/>
      <c r="G125" s="155"/>
    </row>
    <row r="126" spans="1:7" x14ac:dyDescent="0.2">
      <c r="A126" s="156"/>
      <c r="B126" s="156"/>
      <c r="C126" s="150"/>
      <c r="D126" s="150"/>
      <c r="E126" s="157"/>
      <c r="F126" s="150"/>
      <c r="G126" s="150"/>
    </row>
    <row r="127" spans="1:7" x14ac:dyDescent="0.2">
      <c r="A127" s="150"/>
      <c r="B127" s="150"/>
      <c r="C127" s="150"/>
      <c r="D127" s="150"/>
      <c r="E127" s="157"/>
      <c r="F127" s="150"/>
      <c r="G127" s="150"/>
    </row>
    <row r="128" spans="1:7" x14ac:dyDescent="0.2">
      <c r="A128" s="150"/>
      <c r="B128" s="150"/>
      <c r="C128" s="150"/>
      <c r="D128" s="150"/>
      <c r="E128" s="157"/>
      <c r="F128" s="150"/>
      <c r="G128" s="150"/>
    </row>
    <row r="129" spans="1:7" x14ac:dyDescent="0.2">
      <c r="A129" s="150"/>
      <c r="B129" s="150"/>
      <c r="C129" s="150"/>
      <c r="D129" s="150"/>
      <c r="E129" s="157"/>
      <c r="F129" s="150"/>
      <c r="G129" s="150"/>
    </row>
    <row r="130" spans="1:7" x14ac:dyDescent="0.2">
      <c r="A130" s="150"/>
      <c r="B130" s="150"/>
      <c r="C130" s="150"/>
      <c r="D130" s="150"/>
      <c r="E130" s="157"/>
      <c r="F130" s="150"/>
      <c r="G130" s="150"/>
    </row>
    <row r="131" spans="1:7" x14ac:dyDescent="0.2">
      <c r="A131" s="150"/>
      <c r="B131" s="150"/>
      <c r="C131" s="150"/>
      <c r="D131" s="150"/>
      <c r="E131" s="157"/>
      <c r="F131" s="150"/>
      <c r="G131" s="150"/>
    </row>
    <row r="132" spans="1:7" x14ac:dyDescent="0.2">
      <c r="A132" s="150"/>
      <c r="B132" s="150"/>
      <c r="C132" s="150"/>
      <c r="D132" s="150"/>
      <c r="E132" s="157"/>
      <c r="F132" s="150"/>
      <c r="G132" s="150"/>
    </row>
    <row r="133" spans="1:7" x14ac:dyDescent="0.2">
      <c r="A133" s="150"/>
      <c r="B133" s="150"/>
      <c r="C133" s="150"/>
      <c r="D133" s="150"/>
      <c r="E133" s="157"/>
      <c r="F133" s="150"/>
      <c r="G133" s="150"/>
    </row>
    <row r="134" spans="1:7" x14ac:dyDescent="0.2">
      <c r="A134" s="150"/>
      <c r="B134" s="150"/>
      <c r="C134" s="150"/>
      <c r="D134" s="150"/>
      <c r="E134" s="157"/>
      <c r="F134" s="150"/>
      <c r="G134" s="150"/>
    </row>
    <row r="135" spans="1:7" x14ac:dyDescent="0.2">
      <c r="A135" s="150"/>
      <c r="B135" s="150"/>
      <c r="C135" s="150"/>
      <c r="D135" s="150"/>
      <c r="E135" s="157"/>
      <c r="F135" s="150"/>
      <c r="G135" s="150"/>
    </row>
    <row r="136" spans="1:7" x14ac:dyDescent="0.2">
      <c r="A136" s="150"/>
      <c r="B136" s="150"/>
      <c r="C136" s="150"/>
      <c r="D136" s="150"/>
      <c r="E136" s="157"/>
      <c r="F136" s="150"/>
      <c r="G136" s="150"/>
    </row>
    <row r="137" spans="1:7" x14ac:dyDescent="0.2">
      <c r="A137" s="150"/>
      <c r="B137" s="150"/>
      <c r="C137" s="150"/>
      <c r="D137" s="150"/>
      <c r="E137" s="157"/>
      <c r="F137" s="150"/>
      <c r="G137" s="150"/>
    </row>
    <row r="138" spans="1:7" x14ac:dyDescent="0.2">
      <c r="A138" s="150"/>
      <c r="B138" s="150"/>
      <c r="C138" s="150"/>
      <c r="D138" s="150"/>
      <c r="E138" s="157"/>
      <c r="F138" s="150"/>
      <c r="G138" s="150"/>
    </row>
  </sheetData>
  <mergeCells count="60">
    <mergeCell ref="F44:G44"/>
    <mergeCell ref="F62:G62"/>
    <mergeCell ref="F63:G63"/>
    <mergeCell ref="F64:G64"/>
    <mergeCell ref="F65:G65"/>
    <mergeCell ref="F50:G50"/>
    <mergeCell ref="F51:G51"/>
    <mergeCell ref="F52:G52"/>
    <mergeCell ref="F53:G53"/>
    <mergeCell ref="F60:G60"/>
    <mergeCell ref="F61:G61"/>
    <mergeCell ref="F55:G55"/>
    <mergeCell ref="F56:G56"/>
    <mergeCell ref="F57:G57"/>
    <mergeCell ref="F59:G59"/>
    <mergeCell ref="F54:G54"/>
    <mergeCell ref="F48:G48"/>
    <mergeCell ref="F49:G49"/>
    <mergeCell ref="F17:G17"/>
    <mergeCell ref="F18:G18"/>
    <mergeCell ref="F19:G19"/>
    <mergeCell ref="F43:G43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31:G31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14:G14"/>
    <mergeCell ref="F15:G15"/>
    <mergeCell ref="F16:G16"/>
    <mergeCell ref="F7:G7"/>
    <mergeCell ref="A1:G1"/>
    <mergeCell ref="A3:B3"/>
    <mergeCell ref="A4:B4"/>
    <mergeCell ref="C4:G4"/>
    <mergeCell ref="F6:G6"/>
    <mergeCell ref="F8:G8"/>
    <mergeCell ref="F9:G9"/>
    <mergeCell ref="F10:G10"/>
    <mergeCell ref="F11:G11"/>
    <mergeCell ref="F12:G12"/>
    <mergeCell ref="F13:G13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2013-02-27T15:03:59Z</cp:lastPrinted>
  <dcterms:created xsi:type="dcterms:W3CDTF">2013-01-10T10:12:56Z</dcterms:created>
  <dcterms:modified xsi:type="dcterms:W3CDTF">2013-03-07T08:52:05Z</dcterms:modified>
</cp:coreProperties>
</file>